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8C7A2F7C-8B4D-4E3A-AD3C-6E709241DA10}"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B292" i="9" s="1"/>
  <c r="M291" i="9"/>
  <c r="L291" i="9"/>
  <c r="F291" i="9"/>
  <c r="E291" i="9"/>
  <c r="M290" i="9"/>
  <c r="L290" i="9"/>
  <c r="F290" i="9" s="1"/>
  <c r="B290" i="9" s="1"/>
  <c r="E290" i="9"/>
  <c r="M289" i="9"/>
  <c r="L289" i="9"/>
  <c r="F289" i="9" s="1"/>
  <c r="E289" i="9"/>
  <c r="B289" i="9"/>
  <c r="M288" i="9"/>
  <c r="F288" i="9" s="1"/>
  <c r="L288" i="9"/>
  <c r="E288" i="9"/>
  <c r="M287" i="9"/>
  <c r="L287" i="9"/>
  <c r="F287" i="9"/>
  <c r="E287" i="9"/>
  <c r="M286" i="9"/>
  <c r="L286" i="9"/>
  <c r="F286" i="9" s="1"/>
  <c r="B286" i="9" s="1"/>
  <c r="E286" i="9"/>
  <c r="M285" i="9"/>
  <c r="L285" i="9"/>
  <c r="F285" i="9" s="1"/>
  <c r="B285" i="9" s="1"/>
  <c r="E285" i="9"/>
  <c r="M284" i="9"/>
  <c r="F284" i="9" s="1"/>
  <c r="L284" i="9"/>
  <c r="E284" i="9"/>
  <c r="B284" i="9" s="1"/>
  <c r="M283" i="9"/>
  <c r="L283" i="9"/>
  <c r="F283" i="9"/>
  <c r="E283" i="9"/>
  <c r="B283" i="9" s="1"/>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E277" i="9"/>
  <c r="M276" i="9"/>
  <c r="F276" i="9" s="1"/>
  <c r="L276" i="9"/>
  <c r="E276" i="9"/>
  <c r="B276" i="9" s="1"/>
  <c r="M275" i="9"/>
  <c r="L275" i="9"/>
  <c r="F275" i="9"/>
  <c r="E275" i="9"/>
  <c r="B275" i="9" s="1"/>
  <c r="M274" i="9"/>
  <c r="L274" i="9"/>
  <c r="F274" i="9" s="1"/>
  <c r="B274" i="9" s="1"/>
  <c r="E274" i="9"/>
  <c r="M273" i="9"/>
  <c r="L273" i="9"/>
  <c r="E273" i="9"/>
  <c r="M272" i="9"/>
  <c r="L272" i="9"/>
  <c r="F272" i="9"/>
  <c r="E272" i="9"/>
  <c r="B272" i="9" s="1"/>
  <c r="M271" i="9"/>
  <c r="L271" i="9"/>
  <c r="F271" i="9"/>
  <c r="E271" i="9"/>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E249" i="9"/>
  <c r="M248" i="9"/>
  <c r="L248" i="9"/>
  <c r="F248" i="9"/>
  <c r="E248" i="9"/>
  <c r="B248" i="9" s="1"/>
  <c r="M247" i="9"/>
  <c r="F247" i="9" s="1"/>
  <c r="L247" i="9"/>
  <c r="E247" i="9"/>
  <c r="M246" i="9"/>
  <c r="L246" i="9"/>
  <c r="F246" i="9" s="1"/>
  <c r="B246" i="9" s="1"/>
  <c r="E246" i="9"/>
  <c r="M245" i="9"/>
  <c r="L245" i="9"/>
  <c r="F245" i="9" s="1"/>
  <c r="B245" i="9" s="1"/>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F238" i="9" s="1"/>
  <c r="B238" i="9" s="1"/>
  <c r="E238" i="9"/>
  <c r="M237" i="9"/>
  <c r="L237" i="9"/>
  <c r="E237" i="9"/>
  <c r="M236" i="9"/>
  <c r="F236" i="9" s="1"/>
  <c r="L236" i="9"/>
  <c r="E236" i="9"/>
  <c r="M235" i="9"/>
  <c r="L235" i="9"/>
  <c r="F235" i="9"/>
  <c r="E235" i="9"/>
  <c r="M234" i="9"/>
  <c r="L234" i="9"/>
  <c r="F234" i="9" s="1"/>
  <c r="B234" i="9" s="1"/>
  <c r="E234" i="9"/>
  <c r="M233" i="9"/>
  <c r="L233" i="9"/>
  <c r="F233" i="9" s="1"/>
  <c r="E233" i="9"/>
  <c r="B233" i="9" s="1"/>
  <c r="M232" i="9"/>
  <c r="F232" i="9" s="1"/>
  <c r="B232" i="9" s="1"/>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G116" i="9"/>
  <c r="F116" i="9"/>
  <c r="B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E54" i="9" s="1"/>
  <c r="B54" i="9" s="1"/>
  <c r="G54" i="9"/>
  <c r="F54" i="9"/>
  <c r="H53" i="9"/>
  <c r="E53" i="9" s="1"/>
  <c r="B53" i="9" s="1"/>
  <c r="G53" i="9"/>
  <c r="F53" i="9"/>
  <c r="H52" i="9"/>
  <c r="G52" i="9"/>
  <c r="E52" i="9" s="1"/>
  <c r="B52" i="9" s="1"/>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C1634" i="1" s="1"/>
  <c r="D52" i="8"/>
  <c r="D46" i="8"/>
  <c r="D37" i="8"/>
  <c r="D27" i="8"/>
  <c r="D25" i="8" s="1"/>
  <c r="C1602" i="1" s="1"/>
  <c r="D18" i="8"/>
  <c r="D8" i="8"/>
  <c r="D6" i="8" s="1"/>
  <c r="C1583" i="1" s="1"/>
  <c r="E44" i="7"/>
  <c r="D44" i="7"/>
  <c r="E39" i="7"/>
  <c r="D39" i="7"/>
  <c r="D38" i="7" s="1"/>
  <c r="E38" i="7"/>
  <c r="E30" i="7"/>
  <c r="D30" i="7"/>
  <c r="E23" i="7"/>
  <c r="E22" i="7" s="1"/>
  <c r="I34" i="3" s="1"/>
  <c r="D23" i="7"/>
  <c r="D22" i="7"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D82" i="5"/>
  <c r="F82" i="5" s="1"/>
  <c r="F81" i="5"/>
  <c r="F80" i="5"/>
  <c r="F79" i="5"/>
  <c r="F78" i="5"/>
  <c r="F77" i="5"/>
  <c r="F76" i="5"/>
  <c r="E76" i="5"/>
  <c r="D76" i="5"/>
  <c r="F75" i="5"/>
  <c r="F74" i="5"/>
  <c r="F73" i="5"/>
  <c r="F72" i="5"/>
  <c r="E71" i="5"/>
  <c r="E70" i="5" s="1"/>
  <c r="E69"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D430" i="4" s="1"/>
  <c r="F428" i="4"/>
  <c r="E428" i="4"/>
  <c r="D423" i="1" s="1"/>
  <c r="D428" i="4"/>
  <c r="E427" i="4"/>
  <c r="D427" i="4"/>
  <c r="F427" i="4" s="1"/>
  <c r="E426" i="4"/>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D230" i="4"/>
  <c r="F230"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F154" i="4" s="1"/>
  <c r="D154" i="4"/>
  <c r="D153" i="4" s="1"/>
  <c r="E153" i="4"/>
  <c r="F153" i="4" s="1"/>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5" i="1" s="1"/>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H27" i="3"/>
  <c r="G27" i="3"/>
  <c r="B27" i="3"/>
  <c r="G25" i="3"/>
  <c r="B25" i="3"/>
  <c r="G24" i="3"/>
  <c r="B24" i="3"/>
  <c r="I23" i="3"/>
  <c r="G23" i="3"/>
  <c r="B23" i="3"/>
  <c r="H22" i="3"/>
  <c r="G22" i="3"/>
  <c r="B22" i="3"/>
  <c r="G20" i="3"/>
  <c r="B20" i="3"/>
  <c r="G19" i="3"/>
  <c r="B19" i="3"/>
  <c r="G18" i="3"/>
  <c r="B18" i="3"/>
  <c r="G17" i="3"/>
  <c r="B17" i="3"/>
  <c r="H10" i="3" a="1"/>
  <c r="H10" i="3" s="1"/>
  <c r="L3" i="9" s="1"/>
  <c r="H1686" i="1"/>
  <c r="C1686" i="1"/>
  <c r="G1686" i="1" s="1"/>
  <c r="G1685" i="1"/>
  <c r="C1685" i="1"/>
  <c r="H1685" i="1" s="1"/>
  <c r="C1684" i="1"/>
  <c r="H1684" i="1" s="1"/>
  <c r="H1683" i="1"/>
  <c r="C1683" i="1"/>
  <c r="G1683" i="1" s="1"/>
  <c r="H1682" i="1"/>
  <c r="G1682" i="1"/>
  <c r="C1682" i="1"/>
  <c r="C1681" i="1"/>
  <c r="H1681" i="1" s="1"/>
  <c r="C1680" i="1"/>
  <c r="H1680" i="1" s="1"/>
  <c r="H1679" i="1"/>
  <c r="G1679" i="1"/>
  <c r="C1679" i="1"/>
  <c r="H1678" i="1"/>
  <c r="G1678" i="1"/>
  <c r="C1678" i="1"/>
  <c r="G1677" i="1"/>
  <c r="C1677" i="1"/>
  <c r="H1677" i="1" s="1"/>
  <c r="C1676" i="1"/>
  <c r="H1676" i="1" s="1"/>
  <c r="H1675" i="1"/>
  <c r="G1675" i="1"/>
  <c r="C1675" i="1"/>
  <c r="H1674" i="1"/>
  <c r="G1674" i="1"/>
  <c r="C1674" i="1"/>
  <c r="G1673" i="1"/>
  <c r="C1673" i="1"/>
  <c r="H1673" i="1" s="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G1651" i="1"/>
  <c r="C1651" i="1"/>
  <c r="H1650" i="1"/>
  <c r="G1650" i="1"/>
  <c r="C1650" i="1"/>
  <c r="G1649" i="1"/>
  <c r="C1649" i="1"/>
  <c r="H1649" i="1" s="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9" i="1"/>
  <c r="G1639" i="1"/>
  <c r="C1639" i="1"/>
  <c r="H1638" i="1"/>
  <c r="G1638" i="1"/>
  <c r="C1638" i="1"/>
  <c r="G1637" i="1"/>
  <c r="C1637" i="1"/>
  <c r="H1637" i="1" s="1"/>
  <c r="C1636" i="1"/>
  <c r="H1636" i="1" s="1"/>
  <c r="C1635" i="1"/>
  <c r="G1635" i="1" s="1"/>
  <c r="G1633" i="1"/>
  <c r="C1633" i="1"/>
  <c r="H1633" i="1" s="1"/>
  <c r="C1632" i="1"/>
  <c r="H1632" i="1" s="1"/>
  <c r="H1631" i="1"/>
  <c r="G1631" i="1"/>
  <c r="C1631" i="1"/>
  <c r="C1630" i="1"/>
  <c r="H1630" i="1" s="1"/>
  <c r="C1629" i="1"/>
  <c r="H1629" i="1" s="1"/>
  <c r="H1627" i="1"/>
  <c r="G1627" i="1"/>
  <c r="C1627" i="1"/>
  <c r="H1626" i="1"/>
  <c r="G1626" i="1"/>
  <c r="C1626" i="1"/>
  <c r="G1625" i="1"/>
  <c r="C1625" i="1"/>
  <c r="H1625" i="1" s="1"/>
  <c r="C1624" i="1"/>
  <c r="H1624" i="1" s="1"/>
  <c r="H1623" i="1"/>
  <c r="G1623" i="1"/>
  <c r="C1623" i="1"/>
  <c r="C1620" i="1"/>
  <c r="H1620" i="1" s="1"/>
  <c r="H1619" i="1"/>
  <c r="G1619" i="1"/>
  <c r="C1619" i="1"/>
  <c r="H1618" i="1"/>
  <c r="G1618" i="1"/>
  <c r="C1618" i="1"/>
  <c r="G1617" i="1"/>
  <c r="C1617" i="1"/>
  <c r="H1617" i="1" s="1"/>
  <c r="C1616" i="1"/>
  <c r="H1616" i="1" s="1"/>
  <c r="H1615" i="1"/>
  <c r="G1615" i="1"/>
  <c r="C1615" i="1"/>
  <c r="H1614" i="1"/>
  <c r="G1614" i="1"/>
  <c r="C1614" i="1"/>
  <c r="C1613" i="1"/>
  <c r="H1613" i="1" s="1"/>
  <c r="C1612" i="1"/>
  <c r="H1612" i="1" s="1"/>
  <c r="H1611" i="1"/>
  <c r="G1611" i="1"/>
  <c r="C1611" i="1"/>
  <c r="C1610" i="1"/>
  <c r="G1610" i="1" s="1"/>
  <c r="G1609" i="1"/>
  <c r="C1609" i="1"/>
  <c r="H1609" i="1" s="1"/>
  <c r="C1608" i="1"/>
  <c r="H1608" i="1" s="1"/>
  <c r="H1607" i="1"/>
  <c r="G1607" i="1"/>
  <c r="C1607" i="1"/>
  <c r="C1606" i="1"/>
  <c r="H1606" i="1" s="1"/>
  <c r="G1605" i="1"/>
  <c r="C1605" i="1"/>
  <c r="H1605" i="1" s="1"/>
  <c r="H1603" i="1"/>
  <c r="G1603" i="1"/>
  <c r="C1603" i="1"/>
  <c r="G1601" i="1"/>
  <c r="C1601" i="1"/>
  <c r="H1601" i="1" s="1"/>
  <c r="C1600" i="1"/>
  <c r="H1600" i="1" s="1"/>
  <c r="H1599" i="1"/>
  <c r="G1599" i="1"/>
  <c r="C1599" i="1"/>
  <c r="H1598" i="1"/>
  <c r="G1598" i="1"/>
  <c r="C1598" i="1"/>
  <c r="G1597" i="1"/>
  <c r="C1597" i="1"/>
  <c r="H1597" i="1" s="1"/>
  <c r="C1596" i="1"/>
  <c r="H1596" i="1" s="1"/>
  <c r="H1595" i="1"/>
  <c r="G1595" i="1"/>
  <c r="C1595" i="1"/>
  <c r="C1594" i="1"/>
  <c r="H1594" i="1" s="1"/>
  <c r="C1593" i="1"/>
  <c r="H1593" i="1" s="1"/>
  <c r="C1592" i="1"/>
  <c r="H1592" i="1" s="1"/>
  <c r="G1591" i="1"/>
  <c r="C1591" i="1"/>
  <c r="H1591" i="1" s="1"/>
  <c r="H1590" i="1"/>
  <c r="G1590" i="1"/>
  <c r="C1590" i="1"/>
  <c r="G1589" i="1"/>
  <c r="C1589" i="1"/>
  <c r="H1589" i="1" s="1"/>
  <c r="C1588" i="1"/>
  <c r="H1588" i="1" s="1"/>
  <c r="G1587" i="1"/>
  <c r="C1587" i="1"/>
  <c r="H1587" i="1" s="1"/>
  <c r="G1586" i="1"/>
  <c r="C1586" i="1"/>
  <c r="H1586" i="1" s="1"/>
  <c r="C1584" i="1"/>
  <c r="H1584" i="1" s="1"/>
  <c r="H1582" i="1"/>
  <c r="G1582" i="1"/>
  <c r="C1582" i="1"/>
  <c r="D1581" i="1"/>
  <c r="C1581" i="1"/>
  <c r="H1581" i="1" s="1"/>
  <c r="G1580" i="1"/>
  <c r="D1580" i="1"/>
  <c r="J1580" i="1" s="1"/>
  <c r="C1580" i="1"/>
  <c r="H1580" i="1" s="1"/>
  <c r="D1579" i="1"/>
  <c r="C1579" i="1"/>
  <c r="H1579" i="1" s="1"/>
  <c r="G1578" i="1"/>
  <c r="D1578" i="1"/>
  <c r="J1578" i="1" s="1"/>
  <c r="C1578" i="1"/>
  <c r="H1578" i="1" s="1"/>
  <c r="G1577" i="1"/>
  <c r="D1577" i="1"/>
  <c r="C1577" i="1"/>
  <c r="H1577" i="1" s="1"/>
  <c r="D1576" i="1"/>
  <c r="C1576" i="1"/>
  <c r="H1576" i="1" s="1"/>
  <c r="G1575" i="1"/>
  <c r="D1575" i="1"/>
  <c r="J1575" i="1" s="1"/>
  <c r="C1575" i="1"/>
  <c r="H1575" i="1" s="1"/>
  <c r="D1574" i="1"/>
  <c r="C1574" i="1"/>
  <c r="H1574" i="1" s="1"/>
  <c r="G1573" i="1"/>
  <c r="I1573" i="1" s="1"/>
  <c r="D1573" i="1"/>
  <c r="J1573" i="1" s="1"/>
  <c r="C1573" i="1"/>
  <c r="H1573" i="1" s="1"/>
  <c r="G1572" i="1"/>
  <c r="D1572" i="1"/>
  <c r="C1572" i="1"/>
  <c r="H1572" i="1" s="1"/>
  <c r="G1571" i="1"/>
  <c r="D1571" i="1"/>
  <c r="C1571" i="1"/>
  <c r="H1571" i="1" s="1"/>
  <c r="D1570" i="1"/>
  <c r="C1570" i="1"/>
  <c r="H1570" i="1" s="1"/>
  <c r="G1569" i="1"/>
  <c r="D1569" i="1"/>
  <c r="J1569" i="1" s="1"/>
  <c r="C1569" i="1"/>
  <c r="H1569" i="1" s="1"/>
  <c r="D1568" i="1"/>
  <c r="C1568" i="1"/>
  <c r="H1568" i="1" s="1"/>
  <c r="G1567" i="1"/>
  <c r="I1567" i="1" s="1"/>
  <c r="D1567" i="1"/>
  <c r="J1567" i="1" s="1"/>
  <c r="C1567" i="1"/>
  <c r="H1567" i="1" s="1"/>
  <c r="D1566" i="1"/>
  <c r="C1566" i="1"/>
  <c r="H1566" i="1" s="1"/>
  <c r="G1565" i="1"/>
  <c r="I1565" i="1" s="1"/>
  <c r="D1565" i="1"/>
  <c r="J1565" i="1" s="1"/>
  <c r="C1565" i="1"/>
  <c r="H1565" i="1" s="1"/>
  <c r="D1564" i="1"/>
  <c r="C1564" i="1"/>
  <c r="H1564" i="1" s="1"/>
  <c r="D1563" i="1"/>
  <c r="C1563" i="1"/>
  <c r="H1563" i="1" s="1"/>
  <c r="G1562" i="1"/>
  <c r="I1562" i="1" s="1"/>
  <c r="D1562" i="1"/>
  <c r="J1562" i="1" s="1"/>
  <c r="C1562" i="1"/>
  <c r="H1562" i="1" s="1"/>
  <c r="D1561" i="1"/>
  <c r="C1561" i="1"/>
  <c r="H1561" i="1" s="1"/>
  <c r="G1560" i="1"/>
  <c r="I1560" i="1" s="1"/>
  <c r="D1560" i="1"/>
  <c r="J1560" i="1" s="1"/>
  <c r="C1560" i="1"/>
  <c r="H1560" i="1" s="1"/>
  <c r="D1559" i="1"/>
  <c r="C1559" i="1"/>
  <c r="H1559" i="1" s="1"/>
  <c r="D1558" i="1"/>
  <c r="J1558" i="1" s="1"/>
  <c r="C1558" i="1"/>
  <c r="D1557" i="1"/>
  <c r="C1557" i="1"/>
  <c r="H1557" i="1" s="1"/>
  <c r="D1556" i="1"/>
  <c r="D1555" i="1"/>
  <c r="G1554" i="1"/>
  <c r="D1554" i="1"/>
  <c r="J1554" i="1" s="1"/>
  <c r="C1554" i="1"/>
  <c r="H1554" i="1" s="1"/>
  <c r="D1553" i="1"/>
  <c r="C1553" i="1"/>
  <c r="H1553" i="1" s="1"/>
  <c r="G1552" i="1"/>
  <c r="I1552" i="1" s="1"/>
  <c r="D1552" i="1"/>
  <c r="J1552" i="1" s="1"/>
  <c r="C1552" i="1"/>
  <c r="H1552" i="1" s="1"/>
  <c r="D1551" i="1"/>
  <c r="C1551" i="1"/>
  <c r="H1551" i="1" s="1"/>
  <c r="G1550" i="1"/>
  <c r="I1550" i="1" s="1"/>
  <c r="D1550" i="1"/>
  <c r="J1550" i="1" s="1"/>
  <c r="C1550" i="1"/>
  <c r="H1550" i="1" s="1"/>
  <c r="D1549" i="1"/>
  <c r="C1549" i="1"/>
  <c r="H1549" i="1" s="1"/>
  <c r="G1548" i="1"/>
  <c r="D1548" i="1"/>
  <c r="J1548" i="1" s="1"/>
  <c r="C1548" i="1"/>
  <c r="H1548" i="1" s="1"/>
  <c r="H1547" i="1"/>
  <c r="G1547" i="1"/>
  <c r="D1547" i="1"/>
  <c r="C1547" i="1"/>
  <c r="J1547" i="1" s="1"/>
  <c r="D1546" i="1"/>
  <c r="J1546" i="1" s="1"/>
  <c r="C1546" i="1"/>
  <c r="H1546" i="1" s="1"/>
  <c r="H1545" i="1"/>
  <c r="G1545" i="1"/>
  <c r="I1545" i="1" s="1"/>
  <c r="D1545" i="1"/>
  <c r="J1545" i="1" s="1"/>
  <c r="C1545" i="1"/>
  <c r="D1544" i="1"/>
  <c r="J1544" i="1" s="1"/>
  <c r="C1544" i="1"/>
  <c r="H1544" i="1" s="1"/>
  <c r="H1543" i="1"/>
  <c r="G1543" i="1"/>
  <c r="I1543" i="1" s="1"/>
  <c r="D1543" i="1"/>
  <c r="J1543" i="1" s="1"/>
  <c r="C1543" i="1"/>
  <c r="D1542" i="1"/>
  <c r="J1542" i="1" s="1"/>
  <c r="C1542" i="1"/>
  <c r="H1541" i="1"/>
  <c r="G1541" i="1"/>
  <c r="I1541" i="1" s="1"/>
  <c r="D1541" i="1"/>
  <c r="J1541" i="1" s="1"/>
  <c r="C1541" i="1"/>
  <c r="H1540" i="1"/>
  <c r="D1540" i="1"/>
  <c r="G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G1511"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G1399" i="1"/>
  <c r="D1399" i="1"/>
  <c r="H1399" i="1" s="1"/>
  <c r="C1399" i="1"/>
  <c r="H1398" i="1"/>
  <c r="G1398" i="1"/>
  <c r="D1398" i="1"/>
  <c r="C1398" i="1"/>
  <c r="H1397" i="1"/>
  <c r="G1397" i="1"/>
  <c r="D1397" i="1"/>
  <c r="C1397" i="1"/>
  <c r="D1396" i="1"/>
  <c r="C1396" i="1"/>
  <c r="D1395" i="1"/>
  <c r="G1395" i="1" s="1"/>
  <c r="C1395" i="1"/>
  <c r="H1395" i="1" s="1"/>
  <c r="D1394" i="1"/>
  <c r="C1394" i="1"/>
  <c r="H1394" i="1" s="1"/>
  <c r="G1393" i="1"/>
  <c r="D1393" i="1"/>
  <c r="C1393" i="1"/>
  <c r="H1393" i="1" s="1"/>
  <c r="D1392" i="1"/>
  <c r="C1392" i="1"/>
  <c r="H1392" i="1" s="1"/>
  <c r="D1391" i="1"/>
  <c r="C1391" i="1"/>
  <c r="H1391" i="1" s="1"/>
  <c r="D1390" i="1"/>
  <c r="C1390" i="1"/>
  <c r="G1389" i="1"/>
  <c r="D1389" i="1"/>
  <c r="C1389" i="1"/>
  <c r="H1389" i="1" s="1"/>
  <c r="D1388" i="1"/>
  <c r="C1388" i="1"/>
  <c r="G1388" i="1" s="1"/>
  <c r="G1387" i="1"/>
  <c r="D1387" i="1"/>
  <c r="C1387" i="1"/>
  <c r="H1387" i="1" s="1"/>
  <c r="D1386" i="1"/>
  <c r="H1386" i="1" s="1"/>
  <c r="C1386" i="1"/>
  <c r="D1385" i="1"/>
  <c r="C1385" i="1"/>
  <c r="H1385" i="1" s="1"/>
  <c r="D1384" i="1"/>
  <c r="G1384" i="1" s="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D1371" i="1"/>
  <c r="G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D1302" i="1"/>
  <c r="G1302" i="1" s="1"/>
  <c r="C1302" i="1"/>
  <c r="H1301" i="1"/>
  <c r="D1301" i="1"/>
  <c r="G1301" i="1" s="1"/>
  <c r="C1301" i="1"/>
  <c r="C1300" i="1"/>
  <c r="D1299" i="1"/>
  <c r="G1299" i="1" s="1"/>
  <c r="C1299" i="1"/>
  <c r="H1299" i="1" s="1"/>
  <c r="D1298" i="1"/>
  <c r="C1298" i="1"/>
  <c r="H1298" i="1" s="1"/>
  <c r="D1297" i="1"/>
  <c r="C1297" i="1"/>
  <c r="H1297" i="1" s="1"/>
  <c r="D1296" i="1"/>
  <c r="C1296" i="1"/>
  <c r="H1296" i="1" s="1"/>
  <c r="D1295" i="1"/>
  <c r="C1295" i="1"/>
  <c r="H1294" i="1"/>
  <c r="D1294" i="1"/>
  <c r="C1294" i="1"/>
  <c r="H1293" i="1"/>
  <c r="D1293" i="1"/>
  <c r="C1293" i="1"/>
  <c r="G1293" i="1" s="1"/>
  <c r="D1292" i="1"/>
  <c r="C1292" i="1"/>
  <c r="H1292" i="1" s="1"/>
  <c r="D1291" i="1"/>
  <c r="G1291" i="1" s="1"/>
  <c r="C1291" i="1"/>
  <c r="H1291" i="1" s="1"/>
  <c r="H1290" i="1"/>
  <c r="G1290" i="1"/>
  <c r="D1290" i="1"/>
  <c r="C1290" i="1"/>
  <c r="D1289" i="1"/>
  <c r="G1289" i="1" s="1"/>
  <c r="C1289" i="1"/>
  <c r="H1289" i="1" s="1"/>
  <c r="H1288" i="1"/>
  <c r="D1288" i="1"/>
  <c r="C1288" i="1"/>
  <c r="H1287" i="1"/>
  <c r="G1287" i="1"/>
  <c r="D1287" i="1"/>
  <c r="C1287" i="1"/>
  <c r="G1286" i="1"/>
  <c r="D1286" i="1"/>
  <c r="C1286" i="1"/>
  <c r="H1286" i="1" s="1"/>
  <c r="H1285" i="1"/>
  <c r="D1285" i="1"/>
  <c r="G1285" i="1" s="1"/>
  <c r="C1285" i="1"/>
  <c r="H1284" i="1"/>
  <c r="G1284" i="1"/>
  <c r="D1284" i="1"/>
  <c r="C1284" i="1"/>
  <c r="D1283" i="1"/>
  <c r="C1283" i="1"/>
  <c r="H1283" i="1" s="1"/>
  <c r="H1282" i="1"/>
  <c r="D1282" i="1"/>
  <c r="G1282" i="1" s="1"/>
  <c r="C1282" i="1"/>
  <c r="H1280" i="1"/>
  <c r="D1280" i="1"/>
  <c r="C1280" i="1"/>
  <c r="D1279" i="1"/>
  <c r="G1279" i="1" s="1"/>
  <c r="C1279" i="1"/>
  <c r="H1279" i="1" s="1"/>
  <c r="H1277" i="1"/>
  <c r="D1277" i="1"/>
  <c r="C1277" i="1"/>
  <c r="G1277" i="1" s="1"/>
  <c r="D1276" i="1"/>
  <c r="C1276" i="1"/>
  <c r="H1275" i="1"/>
  <c r="G1275" i="1"/>
  <c r="D1275" i="1"/>
  <c r="C1275" i="1"/>
  <c r="H1274" i="1"/>
  <c r="D1274" i="1"/>
  <c r="C1274" i="1"/>
  <c r="G1274" i="1" s="1"/>
  <c r="D1273" i="1"/>
  <c r="H1273" i="1" s="1"/>
  <c r="C1273" i="1"/>
  <c r="G1272" i="1"/>
  <c r="D1272" i="1"/>
  <c r="C1272" i="1"/>
  <c r="H1272" i="1" s="1"/>
  <c r="H1271" i="1"/>
  <c r="G1271" i="1"/>
  <c r="D1271" i="1"/>
  <c r="C1271" i="1"/>
  <c r="D1270" i="1"/>
  <c r="C1270" i="1"/>
  <c r="D1269" i="1"/>
  <c r="C1269" i="1"/>
  <c r="H1269" i="1" s="1"/>
  <c r="H1267" i="1"/>
  <c r="D1267" i="1"/>
  <c r="G1267" i="1" s="1"/>
  <c r="C1267" i="1"/>
  <c r="D1266" i="1"/>
  <c r="H1266" i="1" s="1"/>
  <c r="C1266" i="1"/>
  <c r="D1265" i="1"/>
  <c r="H1265" i="1" s="1"/>
  <c r="C1265" i="1"/>
  <c r="C1264" i="1"/>
  <c r="H1263" i="1"/>
  <c r="G1263" i="1"/>
  <c r="D1263" i="1"/>
  <c r="C1263" i="1"/>
  <c r="H1262" i="1"/>
  <c r="G1262" i="1"/>
  <c r="D1262" i="1"/>
  <c r="C1262" i="1"/>
  <c r="H1261" i="1"/>
  <c r="G1261" i="1"/>
  <c r="D1261" i="1"/>
  <c r="C1261" i="1"/>
  <c r="C1260" i="1"/>
  <c r="C1259"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H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H1041" i="1"/>
  <c r="G1041" i="1"/>
  <c r="D1041" i="1"/>
  <c r="C1041" i="1"/>
  <c r="H1040" i="1"/>
  <c r="D1040" i="1"/>
  <c r="G1040" i="1" s="1"/>
  <c r="C1040" i="1"/>
  <c r="D1039" i="1"/>
  <c r="H1039" i="1" s="1"/>
  <c r="C1039" i="1"/>
  <c r="H1038" i="1"/>
  <c r="G1038" i="1"/>
  <c r="D1038" i="1"/>
  <c r="C1038" i="1"/>
  <c r="H1037" i="1"/>
  <c r="G1037" i="1"/>
  <c r="D1037" i="1"/>
  <c r="C1037" i="1"/>
  <c r="H1036" i="1"/>
  <c r="G1036" i="1"/>
  <c r="D1036" i="1"/>
  <c r="C1036" i="1"/>
  <c r="H1035" i="1"/>
  <c r="G1035" i="1"/>
  <c r="D1035" i="1"/>
  <c r="C1035" i="1"/>
  <c r="D1034" i="1"/>
  <c r="H1034" i="1" s="1"/>
  <c r="C1034" i="1"/>
  <c r="H1033" i="1"/>
  <c r="D1033" i="1"/>
  <c r="G1033" i="1" s="1"/>
  <c r="C1033" i="1"/>
  <c r="H1032" i="1"/>
  <c r="G1032" i="1"/>
  <c r="D1032" i="1"/>
  <c r="C1032" i="1"/>
  <c r="H1031" i="1"/>
  <c r="G1031" i="1"/>
  <c r="D1031" i="1"/>
  <c r="C1031" i="1"/>
  <c r="H1030" i="1"/>
  <c r="G1030" i="1"/>
  <c r="D1030" i="1"/>
  <c r="C1030" i="1"/>
  <c r="H1029" i="1"/>
  <c r="G1029" i="1"/>
  <c r="D1029" i="1"/>
  <c r="C1029" i="1"/>
  <c r="G1028" i="1"/>
  <c r="D1028" i="1"/>
  <c r="H1028" i="1" s="1"/>
  <c r="C1028" i="1"/>
  <c r="H1027" i="1"/>
  <c r="D1027" i="1"/>
  <c r="G1027" i="1" s="1"/>
  <c r="C1027" i="1"/>
  <c r="H1026" i="1"/>
  <c r="D1026" i="1"/>
  <c r="G1026" i="1" s="1"/>
  <c r="C1026" i="1"/>
  <c r="H1025" i="1"/>
  <c r="G1025" i="1"/>
  <c r="D1025" i="1"/>
  <c r="C1025" i="1"/>
  <c r="D1024" i="1"/>
  <c r="G1024" i="1" s="1"/>
  <c r="C1024" i="1"/>
  <c r="D1023" i="1"/>
  <c r="H1023" i="1" s="1"/>
  <c r="C1023" i="1"/>
  <c r="H1022" i="1"/>
  <c r="G1022" i="1"/>
  <c r="D1022" i="1"/>
  <c r="C1022" i="1"/>
  <c r="H1021" i="1"/>
  <c r="G1021" i="1"/>
  <c r="D1021" i="1"/>
  <c r="C1021" i="1"/>
  <c r="H1020" i="1"/>
  <c r="G1020" i="1"/>
  <c r="D1020" i="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9" i="1" s="1"/>
  <c r="C649" i="1"/>
  <c r="D648" i="1"/>
  <c r="H648" i="1" s="1"/>
  <c r="C648" i="1"/>
  <c r="H647" i="1"/>
  <c r="D647" i="1"/>
  <c r="G647" i="1" s="1"/>
  <c r="C647" i="1"/>
  <c r="H646" i="1"/>
  <c r="D646" i="1"/>
  <c r="G646" i="1" s="1"/>
  <c r="C646" i="1"/>
  <c r="H645" i="1"/>
  <c r="D645" i="1"/>
  <c r="G645" i="1" s="1"/>
  <c r="C645"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C423" i="1"/>
  <c r="D422" i="1"/>
  <c r="H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G215" i="1"/>
  <c r="D215" i="1"/>
  <c r="H215" i="1" s="1"/>
  <c r="C215" i="1"/>
  <c r="H214" i="1"/>
  <c r="G214" i="1"/>
  <c r="D214" i="1"/>
  <c r="C214"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D174" i="1"/>
  <c r="G174" i="1" s="1"/>
  <c r="C174" i="1"/>
  <c r="H173" i="1"/>
  <c r="G173" i="1"/>
  <c r="D173" i="1"/>
  <c r="C173" i="1"/>
  <c r="H172" i="1"/>
  <c r="G172" i="1"/>
  <c r="D172" i="1"/>
  <c r="C172" i="1"/>
  <c r="H171" i="1"/>
  <c r="D171" i="1"/>
  <c r="G171" i="1" s="1"/>
  <c r="C171" i="1"/>
  <c r="H170" i="1"/>
  <c r="G170" i="1"/>
  <c r="D170" i="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G162" i="1"/>
  <c r="D162" i="1"/>
  <c r="C162" i="1"/>
  <c r="D161" i="1"/>
  <c r="G161" i="1" s="1"/>
  <c r="C161" i="1"/>
  <c r="C160"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H131" i="1"/>
  <c r="G131" i="1"/>
  <c r="D131" i="1"/>
  <c r="C131" i="1"/>
  <c r="C130" i="1"/>
  <c r="H129" i="1"/>
  <c r="G129" i="1"/>
  <c r="D129" i="1"/>
  <c r="C129" i="1"/>
  <c r="H128" i="1"/>
  <c r="G128" i="1"/>
  <c r="D128" i="1"/>
  <c r="C128" i="1"/>
  <c r="H127" i="1"/>
  <c r="G127" i="1"/>
  <c r="D127" i="1"/>
  <c r="C127" i="1"/>
  <c r="H126" i="1"/>
  <c r="G126" i="1"/>
  <c r="D126" i="1"/>
  <c r="C126"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558" i="1" l="1"/>
  <c r="G1558" i="1"/>
  <c r="H1311" i="1"/>
  <c r="G1317" i="1"/>
  <c r="C1087" i="1"/>
  <c r="G1264" i="1"/>
  <c r="H1264" i="1"/>
  <c r="E647" i="4"/>
  <c r="D641" i="1" s="1"/>
  <c r="H641" i="1" s="1"/>
  <c r="H1087" i="1"/>
  <c r="H1092" i="1"/>
  <c r="G1283" i="1"/>
  <c r="G1280" i="1"/>
  <c r="H1276" i="1"/>
  <c r="C1268" i="1"/>
  <c r="H1268" i="1" s="1"/>
  <c r="H1270" i="1"/>
  <c r="G1269" i="1"/>
  <c r="G1294" i="1"/>
  <c r="G1292" i="1"/>
  <c r="G1288" i="1"/>
  <c r="G1298" i="1"/>
  <c r="G1297" i="1"/>
  <c r="G1296" i="1"/>
  <c r="H1295" i="1"/>
  <c r="G1400" i="1"/>
  <c r="G1396" i="1"/>
  <c r="G1394" i="1"/>
  <c r="G1392" i="1"/>
  <c r="G1391" i="1"/>
  <c r="E335" i="9"/>
  <c r="B335" i="9" s="1"/>
  <c r="H1390" i="1"/>
  <c r="H1388" i="1"/>
  <c r="G1385" i="1"/>
  <c r="H1400" i="1"/>
  <c r="H1396" i="1"/>
  <c r="G1390" i="1"/>
  <c r="G1386" i="1"/>
  <c r="G1300" i="1"/>
  <c r="H1300" i="1"/>
  <c r="G1295" i="1"/>
  <c r="D1281" i="1"/>
  <c r="G1276" i="1"/>
  <c r="G1273" i="1"/>
  <c r="G1270" i="1"/>
  <c r="G1203" i="1"/>
  <c r="H34" i="3"/>
  <c r="C1555" i="1"/>
  <c r="H1555" i="1" s="1"/>
  <c r="C1556" i="1"/>
  <c r="H1556" i="1" s="1"/>
  <c r="D5" i="7"/>
  <c r="E5" i="7"/>
  <c r="D1539" i="1"/>
  <c r="H1542" i="1"/>
  <c r="H1317" i="1"/>
  <c r="G1266" i="1"/>
  <c r="G1265" i="1"/>
  <c r="E255" i="5"/>
  <c r="D1259" i="1" s="1"/>
  <c r="H1259" i="1" s="1"/>
  <c r="F256" i="5"/>
  <c r="D1260" i="1"/>
  <c r="G1256" i="1"/>
  <c r="G1257" i="1"/>
  <c r="H1184" i="1"/>
  <c r="G1087" i="1"/>
  <c r="G1092" i="1"/>
  <c r="E307" i="9"/>
  <c r="B307" i="9" s="1"/>
  <c r="F71" i="5"/>
  <c r="F341" i="9"/>
  <c r="B341" i="9" s="1"/>
  <c r="G1059" i="1"/>
  <c r="G1034" i="1"/>
  <c r="G1039" i="1"/>
  <c r="F35" i="5"/>
  <c r="G1018" i="1"/>
  <c r="G1023" i="1"/>
  <c r="F19" i="5"/>
  <c r="H1024" i="1"/>
  <c r="E12" i="5"/>
  <c r="F13" i="5"/>
  <c r="D1510" i="1"/>
  <c r="I30" i="3"/>
  <c r="F114" i="6"/>
  <c r="E141" i="6"/>
  <c r="G302" i="1"/>
  <c r="G301" i="1"/>
  <c r="G300" i="1"/>
  <c r="G677" i="1"/>
  <c r="G1630" i="1"/>
  <c r="G1681" i="1"/>
  <c r="H1634" i="1"/>
  <c r="G1634" i="1"/>
  <c r="H1635" i="1"/>
  <c r="G1629" i="1"/>
  <c r="D51" i="8"/>
  <c r="G1613" i="1"/>
  <c r="H1610" i="1"/>
  <c r="C1604" i="1"/>
  <c r="H1604" i="1" s="1"/>
  <c r="G1606" i="1"/>
  <c r="H1602" i="1"/>
  <c r="G1602" i="1"/>
  <c r="G1594" i="1"/>
  <c r="G1593" i="1"/>
  <c r="H1583" i="1"/>
  <c r="G1583" i="1"/>
  <c r="C1585" i="1"/>
  <c r="G653" i="1"/>
  <c r="E296" i="9"/>
  <c r="B296" i="9" s="1"/>
  <c r="G727" i="1"/>
  <c r="G648" i="1"/>
  <c r="H649" i="1"/>
  <c r="F656" i="4"/>
  <c r="G635" i="1"/>
  <c r="E294" i="9"/>
  <c r="B294" i="9" s="1"/>
  <c r="G423" i="1"/>
  <c r="H423" i="1"/>
  <c r="D421" i="1"/>
  <c r="H421" i="1" s="1"/>
  <c r="F412" i="4"/>
  <c r="E373" i="4"/>
  <c r="D368" i="1" s="1"/>
  <c r="F373" i="4"/>
  <c r="F379" i="4"/>
  <c r="G298" i="1"/>
  <c r="G422" i="1"/>
  <c r="G641" i="1"/>
  <c r="E648" i="4"/>
  <c r="D642" i="1" s="1"/>
  <c r="E273" i="4"/>
  <c r="E262" i="4"/>
  <c r="D258" i="1" s="1"/>
  <c r="D212" i="1"/>
  <c r="G212" i="1" s="1"/>
  <c r="E202" i="4"/>
  <c r="D198" i="1" s="1"/>
  <c r="H213" i="1"/>
  <c r="G197" i="1"/>
  <c r="B244" i="9"/>
  <c r="B243" i="9"/>
  <c r="H190" i="1"/>
  <c r="F194" i="4"/>
  <c r="F242" i="9"/>
  <c r="B242" i="9" s="1"/>
  <c r="B240" i="9"/>
  <c r="G182" i="1"/>
  <c r="H166" i="1"/>
  <c r="E164" i="4"/>
  <c r="D160" i="1" s="1"/>
  <c r="G160" i="1" s="1"/>
  <c r="H161" i="1"/>
  <c r="F165" i="4"/>
  <c r="D149" i="1"/>
  <c r="F237" i="9"/>
  <c r="B237" i="9" s="1"/>
  <c r="G125" i="1"/>
  <c r="H125" i="1"/>
  <c r="F129" i="4"/>
  <c r="F112" i="4"/>
  <c r="H79" i="1"/>
  <c r="G79" i="1"/>
  <c r="E82" i="4"/>
  <c r="D78" i="1" s="1"/>
  <c r="G81" i="1"/>
  <c r="F83" i="4"/>
  <c r="G66" i="1"/>
  <c r="E49" i="4"/>
  <c r="D45" i="1" s="1"/>
  <c r="G64" i="1"/>
  <c r="G65" i="1"/>
  <c r="F68" i="4"/>
  <c r="I1554" i="1"/>
  <c r="I1569" i="1"/>
  <c r="I1575" i="1"/>
  <c r="I1578" i="1"/>
  <c r="D3" i="1"/>
  <c r="F125" i="4"/>
  <c r="C121" i="1"/>
  <c r="I1548" i="1"/>
  <c r="I1558" i="1"/>
  <c r="I1580" i="1"/>
  <c r="G226" i="1"/>
  <c r="H226" i="1"/>
  <c r="F49" i="4"/>
  <c r="C45" i="1"/>
  <c r="F7" i="4"/>
  <c r="C3" i="1"/>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F8" i="4"/>
  <c r="F50" i="4"/>
  <c r="D82" i="4"/>
  <c r="D106" i="4"/>
  <c r="F126" i="4"/>
  <c r="D140" i="4"/>
  <c r="H24" i="9"/>
  <c r="G24" i="9"/>
  <c r="F647" i="4"/>
  <c r="F536" i="4"/>
  <c r="D535" i="4"/>
  <c r="G1549" i="1"/>
  <c r="I1549" i="1" s="1"/>
  <c r="G1551" i="1"/>
  <c r="I1551" i="1" s="1"/>
  <c r="G1553" i="1"/>
  <c r="I1553" i="1" s="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178" i="4"/>
  <c r="D202" i="4"/>
  <c r="F203" i="4"/>
  <c r="E639" i="4"/>
  <c r="D633" i="1" s="1"/>
  <c r="E535" i="4"/>
  <c r="F309" i="4"/>
  <c r="D308" i="4"/>
  <c r="F361" i="4"/>
  <c r="D360" i="4"/>
  <c r="E134" i="4"/>
  <c r="D130" i="1" s="1"/>
  <c r="D262" i="4"/>
  <c r="F263" i="4"/>
  <c r="E308" i="4"/>
  <c r="D639" i="4"/>
  <c r="F430" i="4"/>
  <c r="F314" i="4"/>
  <c r="F322" i="4"/>
  <c r="F366" i="4"/>
  <c r="F374" i="4"/>
  <c r="F426" i="4"/>
  <c r="F431" i="4"/>
  <c r="F467" i="4"/>
  <c r="F529" i="4"/>
  <c r="F537" i="4"/>
  <c r="F585" i="4"/>
  <c r="F607" i="4"/>
  <c r="F12" i="5"/>
  <c r="F70" i="5"/>
  <c r="F136" i="5"/>
  <c r="G316" i="9"/>
  <c r="G315" i="9"/>
  <c r="D147" i="5"/>
  <c r="D178" i="5"/>
  <c r="F204" i="5"/>
  <c r="D203" i="5"/>
  <c r="D648" i="4"/>
  <c r="H316" i="9"/>
  <c r="H315" i="9"/>
  <c r="D274" i="5"/>
  <c r="D251" i="5" s="1"/>
  <c r="F277" i="5"/>
  <c r="F36" i="6"/>
  <c r="D35" i="6"/>
  <c r="D141" i="6" s="1"/>
  <c r="G339" i="9"/>
  <c r="E339" i="9" s="1"/>
  <c r="B339" i="9" s="1"/>
  <c r="F219" i="5"/>
  <c r="F5" i="6"/>
  <c r="D129"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80" i="9"/>
  <c r="H179" i="9"/>
  <c r="G179" i="9"/>
  <c r="E179" i="9" s="1"/>
  <c r="B179" i="9" s="1"/>
  <c r="G178" i="9"/>
  <c r="E178" i="9" s="1"/>
  <c r="B178" i="9" s="1"/>
  <c r="G177" i="9"/>
  <c r="E177" i="9" s="1"/>
  <c r="B177" i="9" s="1"/>
  <c r="G176" i="9"/>
  <c r="E176" i="9" s="1"/>
  <c r="B176" i="9" s="1"/>
  <c r="G175" i="9"/>
  <c r="E175" i="9" s="1"/>
  <c r="B175" i="9" s="1"/>
  <c r="G174" i="9"/>
  <c r="E174" i="9" s="1"/>
  <c r="B174" i="9" s="1"/>
  <c r="H310" i="9"/>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77" i="5"/>
  <c r="D44" i="8"/>
  <c r="B291" i="9"/>
  <c r="B239" i="9"/>
  <c r="F249" i="9"/>
  <c r="B249" i="9" s="1"/>
  <c r="B255" i="9"/>
  <c r="F265" i="9"/>
  <c r="B265" i="9" s="1"/>
  <c r="B271" i="9"/>
  <c r="F277" i="9"/>
  <c r="B277" i="9" s="1"/>
  <c r="B231" i="9"/>
  <c r="B280" i="9"/>
  <c r="B287" i="9"/>
  <c r="B288" i="9"/>
  <c r="B312" i="9"/>
  <c r="B320" i="9"/>
  <c r="F229" i="9"/>
  <c r="B229" i="9" s="1"/>
  <c r="B235" i="9"/>
  <c r="B236" i="9"/>
  <c r="F241" i="9"/>
  <c r="B241" i="9" s="1"/>
  <c r="B247" i="9"/>
  <c r="F257" i="9"/>
  <c r="B257" i="9" s="1"/>
  <c r="B263" i="9"/>
  <c r="F273" i="9"/>
  <c r="B273" i="9" s="1"/>
  <c r="F281" i="9"/>
  <c r="B281" i="9" s="1"/>
  <c r="G1555" i="1" l="1"/>
  <c r="E251" i="5"/>
  <c r="E176" i="5" s="1"/>
  <c r="G1268" i="1"/>
  <c r="G1281" i="1"/>
  <c r="H1281" i="1"/>
  <c r="F255" i="5"/>
  <c r="G1259" i="1"/>
  <c r="H33" i="3"/>
  <c r="C1538" i="1"/>
  <c r="G346" i="9"/>
  <c r="E346" i="9" s="1"/>
  <c r="B346" i="9" s="1"/>
  <c r="H1539" i="1"/>
  <c r="G1539" i="1"/>
  <c r="I33" i="3"/>
  <c r="D1538" i="1"/>
  <c r="G1260" i="1"/>
  <c r="H1260" i="1"/>
  <c r="G1604" i="1"/>
  <c r="E7" i="5"/>
  <c r="D1017" i="1"/>
  <c r="I31" i="3"/>
  <c r="D1537" i="1"/>
  <c r="G1510" i="1"/>
  <c r="H1510" i="1"/>
  <c r="D45" i="8"/>
  <c r="K1481" i="9" s="1"/>
  <c r="C1628" i="1"/>
  <c r="H1585" i="1"/>
  <c r="G1585" i="1"/>
  <c r="B207" i="9"/>
  <c r="E24" i="9"/>
  <c r="B24" i="9" s="1"/>
  <c r="G421" i="1"/>
  <c r="G368" i="1"/>
  <c r="H368" i="1"/>
  <c r="E360" i="4"/>
  <c r="D269" i="1"/>
  <c r="F273" i="4"/>
  <c r="H212" i="1"/>
  <c r="F164" i="4"/>
  <c r="E152" i="4"/>
  <c r="I18" i="3" s="1"/>
  <c r="H160" i="1"/>
  <c r="G149" i="1"/>
  <c r="H149" i="1"/>
  <c r="F141" i="6"/>
  <c r="H31" i="3"/>
  <c r="C1537" i="1"/>
  <c r="G344" i="9"/>
  <c r="E344" i="9" s="1"/>
  <c r="B344" i="9" s="1"/>
  <c r="C1621" i="1"/>
  <c r="I39" i="3"/>
  <c r="E310" i="9"/>
  <c r="B310" i="9" s="1"/>
  <c r="F274" i="5"/>
  <c r="C1278" i="1"/>
  <c r="F648" i="4"/>
  <c r="C642" i="1"/>
  <c r="G336" i="9"/>
  <c r="E336" i="9" s="1"/>
  <c r="B336" i="9" s="1"/>
  <c r="F178" i="5"/>
  <c r="D177" i="5"/>
  <c r="C1182" i="1"/>
  <c r="D418" i="4"/>
  <c r="F360" i="4"/>
  <c r="C355" i="1"/>
  <c r="F228" i="9"/>
  <c r="B228" i="9" s="1"/>
  <c r="F129" i="6"/>
  <c r="C1525" i="1"/>
  <c r="G348" i="9"/>
  <c r="E348" i="9" s="1"/>
  <c r="F35" i="6"/>
  <c r="H28" i="3"/>
  <c r="C1431" i="1"/>
  <c r="H25" i="3"/>
  <c r="C1255" i="1"/>
  <c r="F147" i="5"/>
  <c r="C1152" i="1"/>
  <c r="F639" i="4"/>
  <c r="C633" i="1"/>
  <c r="F262" i="4"/>
  <c r="C258" i="1"/>
  <c r="F106" i="4"/>
  <c r="C102" i="1"/>
  <c r="F134" i="4"/>
  <c r="G338" i="9"/>
  <c r="E338" i="9" s="1"/>
  <c r="B338" i="9" s="1"/>
  <c r="F203" i="5"/>
  <c r="C1207" i="1"/>
  <c r="E315" i="9"/>
  <c r="B315" i="9" s="1"/>
  <c r="E418" i="4"/>
  <c r="D413" i="1" s="1"/>
  <c r="D355" i="1"/>
  <c r="G130" i="1"/>
  <c r="H130" i="1"/>
  <c r="D417" i="4"/>
  <c r="F308" i="4"/>
  <c r="C303" i="1"/>
  <c r="F202" i="4"/>
  <c r="C198" i="1"/>
  <c r="F535" i="4"/>
  <c r="D640" i="4"/>
  <c r="C529" i="1"/>
  <c r="F82" i="4"/>
  <c r="C78" i="1"/>
  <c r="G3" i="1"/>
  <c r="H3" i="1"/>
  <c r="G45" i="1"/>
  <c r="H45" i="1"/>
  <c r="E6" i="4"/>
  <c r="H19" i="9"/>
  <c r="E19" i="9" s="1"/>
  <c r="B19" i="9" s="1"/>
  <c r="I24" i="3"/>
  <c r="D1181" i="1"/>
  <c r="E180" i="9"/>
  <c r="B180" i="9" s="1"/>
  <c r="G343" i="9"/>
  <c r="E343" i="9" s="1"/>
  <c r="E316" i="9"/>
  <c r="B316" i="9" s="1"/>
  <c r="E417" i="4"/>
  <c r="D412" i="1" s="1"/>
  <c r="D303" i="1"/>
  <c r="D69" i="5"/>
  <c r="E640" i="4"/>
  <c r="D634" i="1" s="1"/>
  <c r="D529" i="1"/>
  <c r="F140" i="4"/>
  <c r="C136" i="1"/>
  <c r="D6" i="4"/>
  <c r="D152" i="4"/>
  <c r="G121" i="1"/>
  <c r="H121" i="1"/>
  <c r="E345" i="9" l="1"/>
  <c r="I10" i="3" s="1"/>
  <c r="D1255" i="1"/>
  <c r="G1255" i="1" s="1"/>
  <c r="I25" i="3"/>
  <c r="F251" i="5"/>
  <c r="H1538" i="1"/>
  <c r="G1538" i="1"/>
  <c r="H1017" i="1"/>
  <c r="G1017" i="1"/>
  <c r="E6" i="5"/>
  <c r="D1011" i="1" s="1"/>
  <c r="F7" i="5"/>
  <c r="D1012" i="1"/>
  <c r="I22" i="3"/>
  <c r="H1628" i="1"/>
  <c r="G1628" i="1"/>
  <c r="C1622" i="1"/>
  <c r="I40" i="3"/>
  <c r="H269" i="1"/>
  <c r="G269" i="1"/>
  <c r="E299" i="4"/>
  <c r="E301" i="4" s="1"/>
  <c r="D297" i="1" s="1"/>
  <c r="D148" i="1"/>
  <c r="H1431" i="1"/>
  <c r="G1431" i="1"/>
  <c r="H9" i="3"/>
  <c r="H1525" i="1"/>
  <c r="G1525" i="1"/>
  <c r="F418" i="4"/>
  <c r="C413" i="1"/>
  <c r="G529" i="1"/>
  <c r="H529" i="1"/>
  <c r="D422" i="4"/>
  <c r="F6" i="4"/>
  <c r="H17" i="3"/>
  <c r="C2" i="1"/>
  <c r="E422" i="4"/>
  <c r="I17" i="3"/>
  <c r="D2" i="1"/>
  <c r="F640" i="4"/>
  <c r="C634" i="1"/>
  <c r="G303" i="1"/>
  <c r="H303" i="1"/>
  <c r="H633" i="1"/>
  <c r="G633" i="1"/>
  <c r="H1255" i="1"/>
  <c r="G1182" i="1"/>
  <c r="H1182" i="1"/>
  <c r="H642" i="1"/>
  <c r="G642" i="1"/>
  <c r="G1621" i="1"/>
  <c r="H1621" i="1"/>
  <c r="H11" i="3"/>
  <c r="H1537" i="1"/>
  <c r="G1537" i="1"/>
  <c r="E342" i="9"/>
  <c r="B343" i="9"/>
  <c r="D1180" i="1"/>
  <c r="H299" i="9"/>
  <c r="G78" i="1"/>
  <c r="H78" i="1"/>
  <c r="G355" i="1"/>
  <c r="H355" i="1"/>
  <c r="D176" i="5"/>
  <c r="F177" i="5"/>
  <c r="H24" i="3"/>
  <c r="C1181" i="1"/>
  <c r="F152" i="4"/>
  <c r="D299" i="4"/>
  <c r="H18" i="3"/>
  <c r="C148" i="1"/>
  <c r="G136" i="1"/>
  <c r="H136" i="1"/>
  <c r="F69" i="5"/>
  <c r="H23" i="3"/>
  <c r="C1074" i="1"/>
  <c r="D6" i="5"/>
  <c r="G198" i="1"/>
  <c r="H198" i="1"/>
  <c r="F417" i="4"/>
  <c r="C412" i="1"/>
  <c r="H1207" i="1"/>
  <c r="G1207" i="1"/>
  <c r="G102" i="1"/>
  <c r="H102" i="1"/>
  <c r="G258" i="1"/>
  <c r="H258" i="1"/>
  <c r="G1152" i="1"/>
  <c r="H1152" i="1"/>
  <c r="E347" i="9"/>
  <c r="B348" i="9"/>
  <c r="H1278" i="1"/>
  <c r="G1278" i="1"/>
  <c r="G1012" i="1" l="1"/>
  <c r="H1012" i="1"/>
  <c r="H1622" i="1"/>
  <c r="G1622" i="1"/>
  <c r="E300" i="4"/>
  <c r="D296" i="1" s="1"/>
  <c r="D295" i="1"/>
  <c r="E423" i="4"/>
  <c r="E425" i="4" s="1"/>
  <c r="D420" i="1" s="1"/>
  <c r="G148" i="1"/>
  <c r="H148" i="1"/>
  <c r="G1181" i="1"/>
  <c r="H1181" i="1"/>
  <c r="E643" i="4"/>
  <c r="D417" i="1"/>
  <c r="D643" i="4"/>
  <c r="F422" i="4"/>
  <c r="C417" i="1"/>
  <c r="G2" i="1"/>
  <c r="H2" i="1"/>
  <c r="D300" i="4"/>
  <c r="H413" i="1"/>
  <c r="G413" i="1"/>
  <c r="K3" i="9"/>
  <c r="I9" i="3"/>
  <c r="N3" i="9"/>
  <c r="I11" i="3"/>
  <c r="E644" i="4"/>
  <c r="D418" i="1"/>
  <c r="H20" i="9"/>
  <c r="G412" i="1"/>
  <c r="H412" i="1"/>
  <c r="G306" i="9"/>
  <c r="E306" i="9" s="1"/>
  <c r="B306" i="9" s="1"/>
  <c r="G299" i="9"/>
  <c r="E299" i="9" s="1"/>
  <c r="F6" i="5"/>
  <c r="C1011" i="1"/>
  <c r="D301" i="4"/>
  <c r="F299" i="4"/>
  <c r="D423" i="4"/>
  <c r="C295" i="1"/>
  <c r="G1074" i="1"/>
  <c r="H1074" i="1"/>
  <c r="F176" i="5"/>
  <c r="C1180" i="1"/>
  <c r="G634" i="1"/>
  <c r="H634" i="1"/>
  <c r="E424" i="4" l="1"/>
  <c r="D419" i="1" s="1"/>
  <c r="B299" i="9"/>
  <c r="H8" i="3"/>
  <c r="G1011" i="1"/>
  <c r="H1011" i="1"/>
  <c r="F300" i="4"/>
  <c r="C296" i="1"/>
  <c r="G417" i="1"/>
  <c r="H417" i="1"/>
  <c r="F301" i="4"/>
  <c r="C297" i="1"/>
  <c r="G1180" i="1"/>
  <c r="H1180" i="1"/>
  <c r="H295" i="1"/>
  <c r="G295" i="1"/>
  <c r="D425" i="4"/>
  <c r="F423" i="4"/>
  <c r="D644" i="4"/>
  <c r="C418" i="1"/>
  <c r="G20" i="9"/>
  <c r="E20" i="9" s="1"/>
  <c r="B20" i="9" s="1"/>
  <c r="E646" i="4"/>
  <c r="D638" i="1"/>
  <c r="D424" i="4"/>
  <c r="E645" i="4"/>
  <c r="D637" i="1"/>
  <c r="D645" i="4"/>
  <c r="F643" i="4"/>
  <c r="C637" i="1"/>
  <c r="F424" i="4" l="1"/>
  <c r="C419" i="1"/>
  <c r="G297" i="1"/>
  <c r="H297" i="1"/>
  <c r="G296" i="1"/>
  <c r="H296" i="1"/>
  <c r="F645" i="4"/>
  <c r="C639" i="1"/>
  <c r="D646" i="4"/>
  <c r="F644" i="4"/>
  <c r="C638" i="1"/>
  <c r="G637" i="1"/>
  <c r="H637" i="1"/>
  <c r="E649" i="4"/>
  <c r="D639" i="1"/>
  <c r="F425" i="4"/>
  <c r="C420" i="1"/>
  <c r="M3" i="9"/>
  <c r="H418" i="1"/>
  <c r="G418" i="1"/>
  <c r="E650" i="4"/>
  <c r="D640" i="1"/>
  <c r="I20" i="3" l="1"/>
  <c r="D644" i="1"/>
  <c r="H334" i="9"/>
  <c r="G334" i="9"/>
  <c r="I19" i="3"/>
  <c r="D643" i="1"/>
  <c r="H420" i="1"/>
  <c r="G420" i="1"/>
  <c r="G419" i="1"/>
  <c r="H419" i="1"/>
  <c r="D650" i="4"/>
  <c r="F646" i="4"/>
  <c r="C640" i="1"/>
  <c r="G297" i="9"/>
  <c r="E297" i="9" s="1"/>
  <c r="B297" i="9" s="1"/>
  <c r="H639" i="1"/>
  <c r="G639" i="1"/>
  <c r="H638" i="1"/>
  <c r="G638" i="1"/>
  <c r="D649" i="4"/>
  <c r="E334" i="9" l="1"/>
  <c r="F649" i="4"/>
  <c r="H19" i="3"/>
  <c r="C643" i="1"/>
  <c r="F650" i="4"/>
  <c r="H20" i="3"/>
  <c r="C644" i="1"/>
  <c r="G640" i="1"/>
  <c r="H640" i="1"/>
  <c r="H7" i="3"/>
  <c r="G643" i="1" l="1"/>
  <c r="H643" i="1"/>
  <c r="G644" i="1"/>
  <c r="H644" i="1"/>
  <c r="J3" i="9"/>
  <c r="B334" i="9"/>
  <c r="E298" i="9"/>
  <c r="I8" i="3" s="1"/>
  <c r="L293" i="9" l="1"/>
  <c r="F293" i="9" s="1"/>
  <c r="H295" i="9"/>
  <c r="G295" i="9"/>
  <c r="G18" i="9"/>
  <c r="H18" i="9"/>
  <c r="I9" i="9"/>
  <c r="H16" i="9"/>
  <c r="K8" i="9"/>
  <c r="J13" i="9"/>
  <c r="I7" i="9"/>
  <c r="K13" i="9"/>
  <c r="J7" i="9"/>
  <c r="I12" i="9"/>
  <c r="K10" i="9"/>
  <c r="H22" i="9"/>
  <c r="I5" i="9"/>
  <c r="K11" i="9"/>
  <c r="J17" i="9"/>
  <c r="J9" i="9"/>
  <c r="H15" i="9"/>
  <c r="K9" i="9"/>
  <c r="L15" i="9"/>
  <c r="G21" i="9"/>
  <c r="M15" i="9"/>
  <c r="J5" i="9"/>
  <c r="L16" i="9"/>
  <c r="K5" i="9"/>
  <c r="J10" i="9"/>
  <c r="M16" i="9"/>
  <c r="G22" i="9"/>
  <c r="G16" i="9"/>
  <c r="H21" i="9"/>
  <c r="K7" i="9"/>
  <c r="J12" i="9"/>
  <c r="I13" i="9"/>
  <c r="J8" i="9"/>
  <c r="G15" i="9"/>
  <c r="I6" i="9"/>
  <c r="K12" i="9"/>
  <c r="G17" i="9"/>
  <c r="J6" i="9"/>
  <c r="I11" i="9"/>
  <c r="H17" i="9"/>
  <c r="K6" i="9"/>
  <c r="J11" i="9"/>
  <c r="I17" i="9"/>
  <c r="I8" i="9"/>
  <c r="E16" i="9" l="1"/>
  <c r="E11" i="9"/>
  <c r="B11" i="9" s="1"/>
  <c r="F16" i="9"/>
  <c r="E10" i="9"/>
  <c r="B10" i="9" s="1"/>
  <c r="E13" i="9"/>
  <c r="B13" i="9" s="1"/>
  <c r="E295" i="9"/>
  <c r="B295" i="9" s="1"/>
  <c r="E8" i="9"/>
  <c r="B8" i="9" s="1"/>
  <c r="E6" i="9"/>
  <c r="B6" i="9" s="1"/>
  <c r="E22" i="9"/>
  <c r="B22" i="9" s="1"/>
  <c r="F15" i="9"/>
  <c r="E15" i="9"/>
  <c r="E17" i="9"/>
  <c r="B17" i="9" s="1"/>
  <c r="E5" i="9"/>
  <c r="E18" i="9"/>
  <c r="B18" i="9" s="1"/>
  <c r="E21" i="9"/>
  <c r="B21" i="9" s="1"/>
  <c r="E7" i="9"/>
  <c r="B7" i="9" s="1"/>
  <c r="E9" i="9"/>
  <c r="B9" i="9" s="1"/>
  <c r="E12" i="9"/>
  <c r="B12" i="9" s="1"/>
  <c r="B293" i="9"/>
  <c r="F23" i="9"/>
  <c r="E23" i="9" l="1"/>
  <c r="I7" i="3" s="1"/>
  <c r="B15" i="9"/>
  <c r="B16" i="9"/>
  <c r="F14" i="9"/>
  <c r="F3" i="9" s="1"/>
  <c r="E14" i="9"/>
  <c r="I13" i="3" s="1"/>
  <c r="B5" i="9"/>
  <c r="E4" i="9"/>
  <c r="E3" i="9" l="1"/>
</calcChain>
</file>

<file path=xl/sharedStrings.xml><?xml version="1.0" encoding="utf-8"?>
<sst xmlns="http://schemas.openxmlformats.org/spreadsheetml/2006/main" count="4733" uniqueCount="3656">
  <si>
    <t>Obveznik:</t>
  </si>
  <si>
    <t>12261 - Osnovna škola ANTE CURAĆ-PINJAC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</si>
  <si>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</si>
  <si>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</si>
  <si>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</si>
  <si>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</si>
  <si>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</si>
  <si>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</si>
  <si>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</si>
  <si>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</si>
  <si>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</si>
  <si>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</si>
  <si>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</si>
  <si>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</si>
  <si>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</si>
  <si>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</si>
  <si>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</si>
  <si>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</si>
  <si>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</si>
  <si>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</si>
  <si>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</si>
  <si>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</si>
  <si>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</si>
  <si>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</si>
  <si>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</si>
  <si>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</si>
  <si>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</si>
  <si>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</si>
  <si>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</si>
  <si>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</si>
  <si>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</si>
  <si>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</si>
  <si>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</si>
  <si>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</si>
  <si>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</si>
  <si>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</si>
  <si>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</si>
  <si>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</si>
  <si>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</si>
  <si>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</si>
  <si>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</si>
  <si>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</si>
  <si>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</si>
  <si>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</si>
  <si>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</si>
  <si>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</si>
  <si>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</si>
  <si>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</si>
  <si>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</si>
  <si>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</si>
  <si>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</si>
  <si>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</si>
  <si>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</si>
  <si>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</si>
  <si>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</si>
  <si>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</si>
  <si>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</si>
  <si>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</si>
  <si>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</si>
  <si>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</si>
  <si>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</si>
  <si>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</si>
  <si>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</si>
  <si>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</si>
  <si>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</si>
  <si>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</si>
  <si>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</si>
  <si>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</si>
  <si>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</si>
  <si>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</si>
  <si>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</si>
  <si>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</si>
  <si>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</si>
  <si>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</si>
  <si>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</si>
  <si>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</si>
  <si>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</si>
  <si>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</si>
  <si>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</si>
  <si>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</si>
  <si>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</si>
  <si>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</si>
  <si>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</si>
  <si>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</si>
  <si>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</si>
  <si>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</si>
  <si>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</si>
  <si>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</si>
  <si>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</si>
  <si>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</si>
  <si>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</si>
  <si>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</si>
  <si>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</si>
  <si>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</si>
  <si>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</si>
  <si>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</si>
  <si>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</si>
  <si>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</si>
  <si>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</si>
  <si>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</si>
  <si>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</si>
  <si>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</si>
  <si>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</si>
  <si>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</si>
  <si>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</si>
  <si>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</si>
  <si>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</si>
  <si>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</si>
  <si>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</si>
  <si>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</si>
  <si>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</si>
  <si>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</si>
  <si>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</si>
  <si>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</si>
  <si>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</si>
  <si>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</si>
  <si>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</si>
  <si>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</si>
  <si>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</si>
  <si>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</si>
  <si>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</si>
  <si>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</si>
  <si>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</si>
  <si>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</si>
  <si>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</si>
  <si>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</si>
  <si>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</si>
  <si>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</si>
  <si>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</si>
  <si>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</si>
  <si>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</si>
  <si>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</si>
  <si>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</si>
  <si>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</si>
  <si>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</si>
  <si>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</si>
  <si>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</si>
  <si>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</si>
  <si>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</si>
  <si>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</si>
  <si>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</si>
  <si>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</si>
  <si>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</si>
  <si>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</si>
  <si>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</si>
  <si>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</si>
  <si>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</si>
  <si>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</si>
  <si>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</si>
  <si>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</si>
  <si>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</si>
  <si>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</si>
  <si>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</si>
  <si>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</si>
  <si>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</si>
  <si>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</si>
  <si>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</si>
  <si>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</si>
  <si>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</si>
  <si>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</si>
  <si>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</si>
  <si>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</si>
  <si>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</si>
  <si>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</si>
  <si>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</si>
  <si>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</si>
  <si>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</si>
  <si>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</si>
  <si>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</si>
  <si>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</si>
  <si>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</si>
  <si>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</si>
  <si>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</si>
  <si>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</si>
  <si>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</si>
  <si>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</si>
  <si>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</si>
  <si>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</si>
  <si>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</si>
  <si>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</si>
  <si>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</si>
  <si>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</si>
  <si>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</si>
  <si>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</si>
  <si>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</si>
  <si>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</si>
  <si>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</si>
  <si>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</si>
  <si>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</si>
  <si>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</si>
  <si>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</si>
  <si>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</si>
  <si>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</si>
  <si>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</si>
  <si>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</si>
  <si>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</si>
  <si>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</si>
  <si>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</si>
  <si>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</si>
  <si>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</si>
  <si>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</si>
  <si>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</si>
  <si>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</si>
  <si>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</si>
  <si>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</si>
  <si>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</si>
  <si>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</si>
  <si>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</si>
  <si>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</si>
  <si>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</si>
  <si>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</si>
  <si>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</si>
  <si>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</si>
  <si>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</si>
  <si>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</si>
  <si>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</si>
  <si>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</si>
  <si>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</si>
  <si>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</si>
  <si>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</si>
  <si>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</si>
  <si>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</si>
  <si>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</si>
  <si>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</si>
  <si>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</si>
  <si>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</si>
  <si>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</si>
  <si>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</si>
  <si>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</si>
  <si>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</si>
  <si>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</si>
  <si>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</si>
  <si>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</si>
  <si>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</si>
  <si>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</si>
  <si>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</si>
  <si>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</si>
  <si>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</si>
  <si>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</si>
  <si>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</si>
  <si>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</si>
  <si>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</si>
  <si>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</si>
  <si>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</si>
  <si>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</si>
  <si>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</si>
  <si>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</si>
  <si>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</si>
  <si>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</si>
  <si>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</si>
  <si>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</si>
  <si>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</si>
  <si>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</si>
  <si>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</si>
  <si>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</si>
  <si>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</si>
  <si>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</si>
  <si>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</si>
  <si>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</si>
  <si>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</si>
  <si>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</si>
  <si>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</si>
  <si>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</si>
  <si>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</si>
  <si>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</si>
  <si>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</si>
  <si>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</si>
  <si>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</si>
  <si>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</si>
  <si>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</si>
  <si>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</si>
  <si>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</si>
  <si>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</si>
  <si>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</si>
  <si>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</si>
  <si>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</si>
  <si>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</si>
  <si>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</si>
  <si>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</si>
  <si>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</si>
  <si>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</si>
  <si>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</si>
  <si>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</si>
  <si>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</si>
  <si>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</si>
  <si>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</si>
  <si>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</si>
  <si>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</si>
  <si>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</si>
  <si>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</si>
  <si>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</si>
  <si>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</si>
  <si>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</si>
  <si>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</si>
  <si>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</si>
  <si>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</si>
  <si>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</si>
  <si>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</si>
  <si>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</si>
  <si>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</si>
  <si>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</si>
  <si>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</si>
  <si>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</si>
  <si>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</si>
  <si>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</si>
  <si>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</si>
  <si>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</si>
  <si>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</si>
  <si>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</si>
  <si>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</si>
  <si>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</si>
  <si>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</si>
  <si>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</si>
  <si>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</si>
  <si>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</si>
  <si>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</si>
  <si>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</si>
  <si>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</si>
  <si>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</si>
  <si>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</si>
  <si>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</si>
  <si>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</si>
  <si>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</si>
  <si>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</si>
  <si>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</si>
  <si>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</si>
  <si>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</si>
  <si>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</si>
  <si>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</si>
  <si>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</si>
  <si>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</si>
  <si>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</si>
  <si>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</si>
  <si>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</si>
  <si>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</si>
  <si>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</si>
  <si>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</si>
  <si>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</si>
  <si>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</si>
  <si>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</si>
  <si>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</si>
  <si>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</si>
  <si>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</si>
  <si>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</si>
  <si>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</si>
  <si>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</si>
  <si>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</si>
  <si>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</si>
  <si>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</si>
  <si>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</si>
  <si>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</si>
  <si>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</si>
  <si>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</si>
  <si>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</si>
  <si>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</si>
  <si>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</si>
  <si>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</si>
  <si>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</si>
  <si>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</si>
  <si>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</si>
  <si>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</si>
  <si>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</si>
  <si>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</si>
  <si>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</si>
  <si>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</si>
  <si>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</si>
  <si>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</si>
  <si>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</si>
  <si>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</si>
  <si>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</si>
  <si>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</si>
  <si>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</si>
  <si>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</si>
  <si>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</si>
  <si>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</si>
  <si>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</si>
  <si>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</si>
  <si>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</si>
  <si>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</si>
  <si>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</si>
  <si>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</si>
  <si>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</si>
  <si>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</si>
  <si>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</si>
  <si>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</si>
  <si>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</si>
  <si>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</si>
  <si>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</si>
  <si>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</si>
  <si>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</si>
  <si>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</si>
  <si>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</si>
  <si>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</si>
  <si>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</si>
  <si>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</si>
  <si>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</si>
  <si>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</si>
  <si>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</si>
  <si>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</si>
  <si>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</si>
  <si>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</si>
  <si>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</si>
  <si>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</si>
  <si>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</si>
  <si>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</si>
  <si>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</si>
  <si>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</si>
  <si>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</si>
  <si>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</si>
  <si>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</si>
  <si>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</si>
  <si>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</si>
  <si>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</si>
  <si>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</si>
  <si>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</si>
  <si>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</si>
  <si>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</si>
  <si>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</si>
  <si>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</si>
  <si>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</si>
  <si>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</si>
  <si>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</si>
  <si>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</si>
  <si>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</si>
  <si>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</si>
  <si>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</si>
  <si>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</si>
  <si>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</si>
  <si>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</si>
  <si>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</si>
  <si>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</si>
  <si>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</si>
  <si>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</si>
  <si>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</si>
  <si>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</si>
  <si>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</si>
  <si>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</si>
  <si>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</si>
  <si>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</si>
  <si>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</si>
  <si>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</si>
  <si>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</si>
  <si>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</si>
  <si>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</si>
  <si>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</si>
  <si>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</si>
  <si>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</si>
  <si>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</si>
  <si>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</si>
  <si>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</si>
  <si>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</si>
  <si>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</si>
  <si>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</si>
  <si>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</si>
  <si>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</si>
  <si>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</si>
  <si>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</si>
  <si>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</si>
  <si>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</si>
  <si>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</si>
  <si>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</si>
  <si>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</si>
  <si>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</si>
  <si>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</si>
  <si>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</si>
  <si>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</si>
  <si>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</si>
  <si>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</si>
  <si>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</si>
  <si>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</si>
  <si>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</si>
  <si>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</si>
  <si>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</si>
  <si>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</si>
  <si>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</si>
  <si>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</si>
  <si>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</si>
  <si>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</si>
  <si>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</si>
  <si>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</si>
  <si>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</si>
  <si>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</si>
  <si>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</si>
  <si>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</si>
  <si>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</si>
  <si>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</si>
  <si>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</si>
  <si>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</si>
  <si>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</si>
  <si>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</si>
  <si>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</si>
  <si>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</si>
  <si>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</si>
  <si>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</si>
  <si>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</si>
  <si>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</si>
  <si>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</si>
  <si>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</si>
  <si>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</si>
  <si>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</si>
  <si>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</si>
  <si>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</si>
  <si>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</si>
  <si>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</si>
  <si>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</si>
  <si>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</si>
  <si>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</si>
  <si>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</si>
  <si>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</si>
  <si>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</si>
  <si>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</si>
  <si>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</si>
  <si>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</si>
  <si>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</si>
  <si>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</si>
  <si>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</si>
  <si>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</si>
  <si>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</si>
  <si>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</si>
  <si>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</si>
  <si>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</si>
  <si>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</si>
  <si>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</si>
  <si>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</si>
  <si>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</si>
  <si>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</si>
  <si>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</si>
  <si>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</si>
  <si>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</si>
  <si>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</si>
  <si>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</si>
  <si>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</si>
  <si>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</si>
  <si>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</si>
  <si>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</si>
  <si>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</si>
  <si>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</si>
  <si>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</si>
  <si>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</si>
  <si>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</si>
  <si>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</si>
  <si>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</si>
  <si>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</si>
  <si>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</si>
  <si>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</si>
  <si>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</si>
  <si>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</si>
  <si>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</si>
  <si>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</si>
  <si>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</si>
  <si>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</si>
  <si>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</si>
  <si>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</si>
  <si>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</si>
  <si>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</si>
  <si>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</si>
  <si>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</si>
  <si>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</si>
  <si>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</si>
  <si>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</si>
  <si>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</si>
  <si>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</si>
  <si>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</si>
  <si>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</si>
  <si>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</si>
  <si>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</si>
  <si>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</si>
  <si>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</si>
  <si>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</si>
  <si>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</si>
  <si>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</si>
  <si>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</si>
  <si>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</si>
  <si>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</si>
  <si>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</si>
  <si>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</si>
  <si>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</si>
  <si>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</si>
  <si>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</si>
  <si>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</si>
  <si>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</si>
  <si>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</si>
  <si>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</si>
  <si>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</si>
  <si>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</si>
  <si>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</si>
  <si>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</si>
  <si>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</si>
  <si>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</si>
  <si>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</si>
  <si>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</si>
  <si>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</si>
  <si>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</si>
  <si>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</si>
  <si>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</si>
  <si>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</si>
  <si>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</si>
  <si>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</si>
  <si>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</si>
  <si>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</si>
  <si>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</si>
  <si>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</si>
  <si>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</si>
  <si>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</si>
  <si>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</si>
  <si>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</si>
  <si>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</si>
  <si>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</si>
  <si>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</si>
  <si>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</si>
  <si>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</si>
  <si>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</si>
  <si>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</si>
  <si>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</si>
  <si>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</si>
  <si>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</si>
  <si>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</si>
  <si>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</si>
  <si>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</si>
  <si>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</si>
  <si>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</si>
  <si>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</si>
  <si>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</si>
  <si>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</si>
  <si>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</si>
  <si>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</si>
  <si>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</si>
  <si>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</si>
  <si>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</si>
  <si>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</si>
  <si>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</si>
  <si>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</si>
  <si>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</si>
  <si>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</si>
  <si>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</si>
  <si>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</si>
  <si>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</si>
  <si>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</si>
  <si>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</si>
  <si>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</si>
  <si>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</si>
  <si>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</si>
  <si>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</si>
  <si>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</si>
  <si>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</si>
  <si>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</si>
  <si>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</si>
  <si>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</si>
  <si>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</si>
  <si>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</si>
  <si>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</si>
  <si>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</si>
  <si>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</si>
  <si>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</si>
  <si>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</si>
  <si>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</si>
  <si>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</si>
  <si>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</si>
  <si>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</si>
  <si>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</si>
  <si>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</si>
  <si>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</si>
  <si>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</si>
  <si>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</si>
  <si>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</si>
  <si>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</si>
  <si>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</si>
  <si>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</si>
  <si>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</si>
  <si>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</si>
  <si>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</si>
  <si>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</si>
  <si>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</si>
  <si>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</si>
  <si>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</si>
  <si>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</si>
  <si>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</si>
  <si>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</si>
  <si>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</si>
  <si>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</si>
  <si>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</si>
  <si>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</si>
  <si>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</si>
  <si>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</si>
  <si>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</si>
  <si>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</si>
  <si>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</si>
  <si>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</si>
  <si>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</si>
  <si>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</si>
  <si>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</si>
  <si>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</si>
  <si>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</si>
  <si>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</si>
  <si>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</si>
  <si>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</si>
  <si>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</si>
  <si>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</si>
  <si>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</si>
  <si>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</si>
  <si>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</si>
  <si>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</si>
  <si>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</si>
  <si>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</si>
  <si>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</si>
  <si>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</si>
  <si>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</si>
  <si>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</si>
  <si>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</si>
  <si>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</si>
  <si>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</si>
  <si>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</si>
  <si>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</si>
  <si>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</si>
  <si>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</si>
  <si>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</si>
  <si>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</si>
  <si>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</si>
  <si>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</si>
  <si>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</si>
  <si>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</si>
  <si>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</si>
  <si>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</si>
  <si>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</si>
  <si>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</si>
  <si>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</si>
  <si>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</si>
  <si>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</si>
  <si>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</si>
  <si>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</si>
  <si>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</si>
  <si>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</si>
  <si>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</si>
  <si>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</si>
  <si>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</si>
  <si>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</si>
  <si>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</si>
  <si>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</si>
  <si>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</si>
  <si>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</si>
  <si>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</si>
  <si>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</si>
  <si>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</si>
  <si>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</si>
  <si>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</si>
  <si>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</si>
  <si>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</si>
  <si>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</si>
  <si>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</si>
  <si>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</si>
  <si>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</si>
  <si>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</si>
  <si>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</si>
  <si>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</si>
  <si>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</si>
  <si>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</si>
  <si>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</si>
  <si>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</si>
  <si>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</si>
  <si>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</si>
  <si>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</si>
  <si>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</si>
  <si>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</si>
  <si>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</si>
  <si>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</si>
  <si>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</si>
  <si>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</si>
  <si>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</si>
  <si>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</si>
  <si>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</si>
  <si>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</si>
  <si>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</si>
  <si>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</si>
  <si>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</si>
  <si>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</si>
  <si>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</si>
  <si>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</si>
  <si>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</si>
  <si>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</si>
  <si>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</si>
  <si>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</si>
  <si>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</si>
  <si>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</si>
  <si>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</si>
  <si>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</si>
  <si>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</si>
  <si>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</si>
  <si>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</si>
  <si>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</si>
  <si>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</si>
  <si>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</si>
  <si>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</si>
  <si>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</si>
  <si>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</si>
  <si>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</si>
  <si>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</si>
  <si>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</si>
  <si>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</si>
  <si>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</si>
  <si>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</si>
  <si>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</si>
  <si>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</si>
  <si>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</si>
  <si>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</si>
  <si>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</si>
  <si>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</si>
  <si>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</si>
  <si>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</si>
  <si>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</si>
  <si>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</si>
  <si>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</si>
  <si>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</si>
  <si>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</si>
  <si>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</si>
  <si>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</si>
  <si>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</si>
  <si>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</si>
  <si>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</si>
  <si>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</si>
  <si>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</si>
  <si>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</si>
  <si>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</si>
  <si>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</si>
  <si>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</si>
  <si>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</si>
  <si>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</si>
  <si>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</si>
  <si>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</si>
  <si>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</si>
  <si>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</si>
  <si>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</si>
  <si>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</si>
  <si>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</si>
  <si>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</si>
  <si>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</si>
  <si>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</si>
  <si>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</si>
  <si>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</si>
  <si>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</si>
  <si>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</si>
  <si>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</si>
  <si>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</si>
  <si>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</si>
  <si>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</si>
  <si>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</si>
  <si>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</si>
  <si>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</si>
  <si>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</si>
  <si>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</si>
  <si>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</si>
  <si>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</si>
  <si>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</si>
  <si>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</si>
  <si>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</si>
  <si>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</si>
  <si>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</si>
  <si>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</si>
  <si>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</si>
  <si>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</si>
  <si>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</si>
  <si>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</si>
  <si>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</si>
  <si>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</si>
  <si>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</si>
  <si>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</si>
  <si>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</si>
  <si>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</si>
  <si>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</si>
  <si>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</si>
  <si>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</si>
  <si>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</si>
  <si>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</si>
  <si>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</si>
  <si>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</si>
  <si>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</si>
  <si>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</si>
  <si>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</si>
  <si>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</si>
  <si>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</si>
  <si>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</si>
  <si>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</si>
  <si>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</si>
  <si>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</si>
  <si>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</si>
  <si>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</si>
  <si>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</si>
  <si>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</si>
  <si>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</si>
  <si>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</si>
  <si>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</si>
  <si>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</si>
  <si>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</si>
  <si>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</si>
  <si>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</si>
  <si>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</si>
  <si>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</si>
  <si>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</si>
  <si>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</si>
  <si>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</si>
  <si>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</si>
  <si>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</si>
  <si>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</si>
  <si>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</si>
  <si>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</si>
  <si>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</si>
  <si>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</si>
  <si>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</si>
  <si>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</si>
  <si>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</si>
  <si>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</si>
  <si>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</si>
  <si>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</si>
  <si>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</si>
  <si>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</si>
  <si>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</si>
  <si>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</si>
  <si>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</si>
  <si>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</si>
  <si>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</si>
  <si>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</si>
  <si>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</si>
  <si>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</si>
  <si>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</si>
  <si>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</si>
  <si>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</si>
  <si>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</si>
  <si>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</si>
  <si>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</si>
  <si>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</si>
  <si>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</si>
  <si>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</si>
  <si>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</si>
  <si>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</si>
  <si>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</si>
  <si>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</si>
  <si>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</si>
  <si>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</si>
  <si>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</si>
  <si>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</si>
  <si>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</si>
  <si>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</si>
  <si>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</si>
  <si>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</si>
  <si>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</si>
  <si>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</si>
  <si>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</si>
  <si>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</si>
  <si>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</si>
  <si>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</si>
  <si>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</si>
  <si>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</si>
  <si>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</si>
  <si>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</si>
  <si>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</si>
  <si>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</si>
  <si>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</si>
  <si>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</si>
  <si>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</si>
  <si>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</si>
  <si>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</si>
  <si>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</si>
  <si>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</si>
  <si>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</si>
  <si>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</si>
  <si>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</si>
  <si>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</si>
  <si>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</si>
  <si>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</si>
  <si>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</si>
  <si>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</si>
  <si>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</si>
  <si>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</si>
  <si>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</si>
  <si>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</si>
  <si>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</si>
  <si>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</si>
  <si>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</si>
  <si>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</si>
  <si>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</si>
  <si>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</si>
  <si>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</si>
  <si>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</si>
  <si>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</si>
  <si>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</si>
  <si>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</si>
  <si>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</si>
  <si>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</si>
  <si>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</si>
  <si>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</si>
  <si>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</si>
  <si>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</si>
  <si>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</si>
  <si>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</si>
  <si>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</si>
  <si>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</si>
  <si>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</si>
  <si>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</si>
  <si>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</si>
  <si>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</si>
  <si>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</si>
  <si>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</si>
  <si>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</si>
  <si>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</si>
  <si>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</si>
  <si>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</si>
  <si>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</si>
  <si>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</si>
  <si>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</si>
  <si>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</si>
  <si>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</si>
  <si>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</si>
  <si>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</si>
  <si>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</si>
  <si>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</si>
  <si>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</si>
  <si>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</si>
  <si>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</si>
  <si>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</si>
  <si>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</si>
  <si>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</si>
  <si>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</si>
  <si>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</si>
  <si>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</si>
  <si>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</si>
  <si>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</si>
  <si>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</si>
  <si>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</si>
  <si>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</si>
  <si>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</si>
  <si>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</si>
  <si>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</si>
  <si>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</si>
  <si>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</si>
  <si>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</si>
  <si>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</si>
  <si>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</si>
  <si>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</si>
  <si>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</si>
  <si>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</si>
  <si>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</si>
  <si>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</si>
  <si>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</si>
  <si>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</si>
  <si>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</si>
  <si>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</si>
  <si>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</si>
  <si>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</si>
  <si>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</si>
  <si>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</si>
  <si>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</si>
  <si>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</si>
  <si>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</si>
  <si>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</si>
  <si>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</si>
  <si>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</si>
  <si>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</si>
  <si>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</si>
  <si>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</si>
  <si>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</si>
  <si>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</si>
  <si>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</si>
  <si>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</si>
  <si>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</si>
  <si>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</si>
  <si>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</si>
  <si>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</si>
  <si>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</si>
  <si>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</si>
  <si>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</si>
  <si>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</si>
  <si>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</si>
  <si>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</si>
  <si>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</si>
  <si>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</si>
  <si>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</si>
  <si>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</si>
  <si>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</si>
  <si>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</si>
  <si>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</si>
  <si>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</si>
  <si>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</si>
  <si>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</si>
  <si>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</si>
  <si>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</si>
  <si>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</si>
  <si>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</si>
  <si>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</si>
  <si>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</si>
  <si>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</si>
  <si>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</si>
  <si>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</si>
  <si>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</si>
  <si>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</si>
  <si>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</si>
  <si>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</si>
  <si>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</si>
  <si>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</si>
  <si>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</si>
  <si>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</si>
  <si>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</si>
  <si>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</si>
  <si>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</si>
  <si>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</si>
  <si>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</si>
  <si>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</si>
  <si>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</si>
  <si>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</si>
  <si>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</si>
  <si>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</si>
  <si>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</si>
  <si>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</si>
  <si>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</si>
  <si>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</si>
  <si>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</si>
  <si>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</si>
  <si>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</si>
  <si>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</si>
  <si>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</si>
  <si>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</si>
  <si>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</si>
  <si>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</si>
  <si>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</si>
  <si>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</si>
  <si>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</si>
  <si>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</si>
  <si>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</si>
  <si>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</si>
  <si>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</si>
  <si>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</si>
  <si>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</si>
  <si>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</si>
  <si>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</si>
  <si>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</si>
  <si>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</si>
  <si>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</si>
  <si>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</si>
  <si>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</si>
  <si>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</si>
  <si>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</si>
  <si>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</si>
  <si>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</si>
  <si>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</si>
  <si>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</si>
  <si>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</si>
  <si>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</si>
  <si>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</si>
  <si>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</si>
  <si>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</si>
  <si>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</si>
  <si>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</si>
  <si>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</si>
  <si>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</si>
  <si>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</si>
  <si>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</si>
  <si>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</si>
  <si>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</si>
  <si>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</si>
  <si>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</si>
  <si>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</si>
  <si>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</si>
  <si>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</si>
  <si>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</si>
  <si>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</si>
  <si>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</si>
  <si>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</si>
  <si>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</si>
  <si>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</si>
  <si>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</si>
  <si>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</si>
  <si>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</si>
  <si>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</si>
  <si>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</si>
  <si>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</si>
  <si>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</si>
  <si>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</si>
  <si>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</si>
  <si>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</si>
  <si>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</si>
  <si>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</si>
  <si>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</si>
  <si>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</si>
  <si>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</si>
  <si>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</si>
  <si>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</si>
  <si>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</si>
  <si>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</si>
  <si>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</si>
  <si>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</si>
  <si>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</si>
  <si>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</si>
  <si>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</si>
  <si>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</si>
  <si>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</si>
  <si>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</si>
  <si>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</si>
  <si>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</si>
  <si>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</si>
  <si>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</si>
  <si>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</si>
  <si>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</si>
  <si>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</si>
  <si>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</si>
  <si>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</si>
  <si>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</si>
  <si>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</si>
  <si>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</si>
  <si>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</si>
  <si>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</si>
  <si>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</si>
  <si>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</si>
  <si>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</si>
  <si>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</si>
  <si>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</si>
  <si>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</si>
  <si>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</si>
  <si>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</si>
  <si>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</si>
  <si>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</si>
  <si>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</si>
  <si>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</si>
  <si>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</si>
  <si>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</si>
  <si>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</si>
  <si>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</si>
  <si>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</si>
  <si>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</si>
  <si>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</si>
  <si>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</si>
  <si>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</si>
  <si>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</si>
  <si>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</si>
  <si>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</si>
  <si>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</si>
  <si>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</si>
  <si>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</si>
  <si>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</si>
  <si>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</si>
  <si>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</si>
  <si>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</si>
  <si>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</si>
  <si>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</si>
  <si>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</si>
  <si>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</si>
  <si>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</si>
  <si>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</si>
  <si>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</si>
  <si>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</si>
  <si>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</si>
  <si>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</si>
  <si>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</si>
  <si>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</si>
  <si>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</si>
  <si>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</si>
  <si>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</si>
  <si>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</si>
  <si>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</si>
  <si>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</si>
  <si>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</si>
  <si>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</si>
  <si>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</si>
  <si>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</si>
  <si>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</si>
  <si>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</si>
  <si>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</si>
  <si>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</si>
  <si>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</si>
  <si>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</si>
  <si>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</si>
  <si>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</si>
  <si>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</si>
  <si>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</si>
  <si>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</si>
  <si>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</si>
  <si>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</si>
  <si>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</si>
  <si>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</si>
  <si>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</si>
  <si>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</si>
  <si>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</si>
  <si>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</si>
  <si>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</si>
  <si>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</si>
  <si>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</si>
  <si>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</si>
  <si>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</si>
  <si>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</si>
  <si>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</si>
  <si>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</si>
  <si>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</si>
  <si>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</si>
  <si>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</si>
  <si>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</si>
  <si>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</si>
  <si>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</si>
  <si>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</si>
  <si>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</si>
  <si>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</si>
  <si>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</si>
  <si>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</si>
  <si>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</si>
  <si>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</si>
  <si>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</si>
  <si>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</si>
  <si>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</si>
  <si>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</si>
  <si>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</si>
  <si>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</si>
  <si>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</si>
  <si>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</si>
  <si>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</si>
  <si>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</si>
  <si>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</si>
  <si>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</si>
  <si>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</si>
  <si>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</si>
  <si>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</si>
  <si>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</si>
  <si>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</si>
  <si>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</si>
  <si>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</si>
  <si>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</si>
  <si>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</si>
  <si>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</si>
  <si>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</si>
  <si>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</si>
  <si>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</si>
  <si>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</si>
  <si>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</si>
  <si>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</si>
  <si>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</si>
  <si>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</si>
  <si>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</si>
  <si>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</si>
  <si>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</si>
  <si>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</si>
  <si>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</si>
  <si>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</si>
  <si>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</si>
  <si>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</si>
  <si>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</si>
  <si>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</si>
  <si>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</si>
  <si>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</si>
  <si>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</si>
  <si>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</si>
  <si>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</si>
  <si>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</si>
  <si>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</si>
  <si>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</si>
  <si>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</si>
  <si>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</si>
  <si>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</si>
  <si>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</si>
  <si>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</si>
  <si>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</si>
  <si>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</si>
  <si>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</si>
  <si>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</si>
  <si>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</si>
  <si>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</si>
  <si>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</si>
  <si>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</si>
  <si>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</si>
  <si>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</si>
  <si>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</si>
  <si>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</si>
  <si>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</si>
  <si>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</si>
  <si>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</si>
  <si>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</si>
  <si>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</si>
  <si>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</si>
  <si>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</si>
  <si>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</si>
  <si>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</si>
  <si>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</si>
  <si>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</si>
  <si>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</si>
  <si>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</si>
  <si>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</si>
  <si>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</si>
  <si>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</si>
  <si>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</si>
  <si>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</si>
  <si>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</si>
  <si>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</si>
  <si>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</si>
  <si>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</si>
  <si>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</si>
  <si>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</si>
  <si>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</si>
  <si>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</si>
  <si>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</si>
  <si>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</si>
  <si>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</si>
  <si>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</si>
  <si>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</si>
  <si>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</si>
  <si>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</si>
  <si>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</si>
  <si>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</si>
  <si>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</si>
  <si>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</si>
  <si>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</si>
  <si>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</si>
  <si>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</si>
  <si>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</si>
  <si>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</si>
  <si>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</si>
  <si>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</si>
  <si>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</si>
  <si>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</si>
  <si>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</si>
  <si>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</si>
  <si>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</si>
  <si>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</si>
  <si>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</si>
  <si>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</si>
  <si>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</si>
  <si>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</si>
  <si>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</si>
  <si>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</si>
  <si>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</si>
  <si>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</si>
  <si>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</si>
  <si>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</si>
  <si>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</si>
  <si>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</si>
  <si>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</si>
  <si>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</si>
  <si>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</si>
  <si>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</si>
  <si>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</si>
  <si>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</si>
  <si>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</si>
  <si>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</si>
  <si>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</si>
  <si>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</si>
  <si>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</si>
  <si>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</si>
  <si>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</si>
  <si>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</si>
  <si>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</si>
  <si>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</si>
  <si>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</si>
  <si>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</si>
  <si>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</si>
  <si>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</si>
  <si>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</si>
  <si>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</si>
  <si>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</si>
  <si>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</si>
  <si>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</si>
  <si>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</si>
  <si>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</si>
  <si>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</si>
  <si>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</si>
  <si>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</si>
  <si>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</si>
  <si>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</si>
  <si>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</si>
  <si>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</si>
  <si>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</si>
  <si>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</si>
  <si>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</si>
  <si>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</si>
  <si>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</si>
  <si>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</si>
  <si>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</si>
  <si>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</si>
  <si>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</si>
  <si>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</si>
  <si>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</si>
  <si>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</si>
  <si>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</si>
  <si>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</si>
  <si>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</si>
  <si>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</si>
  <si>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</si>
  <si>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</si>
  <si>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</si>
  <si>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</si>
  <si>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</si>
  <si>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</si>
  <si>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</si>
  <si>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</si>
  <si>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</si>
  <si>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</si>
  <si>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</si>
  <si>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</si>
  <si>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</si>
  <si>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</si>
  <si>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</si>
  <si>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</si>
  <si>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</si>
  <si>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</si>
  <si>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</si>
  <si>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</si>
  <si>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</si>
  <si>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</si>
  <si>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</si>
  <si>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</si>
  <si>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</si>
  <si>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</si>
  <si>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</si>
  <si>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</si>
  <si>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</si>
  <si>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</si>
  <si>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</si>
  <si>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</si>
  <si>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</si>
  <si>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</si>
  <si>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</si>
  <si>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</si>
  <si>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</si>
  <si>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</si>
  <si>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</si>
  <si>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</si>
  <si>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</si>
  <si>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</si>
  <si>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</si>
  <si>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</si>
  <si>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</si>
  <si>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</si>
  <si>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</si>
  <si>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</si>
  <si>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</si>
  <si>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</si>
  <si>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</si>
  <si>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</si>
  <si>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</si>
  <si>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</si>
  <si>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</si>
  <si>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</si>
  <si>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</si>
  <si>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</si>
  <si>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</si>
  <si>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</si>
  <si>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</si>
  <si>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</si>
  <si>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</si>
  <si>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</si>
  <si>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</si>
  <si>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</si>
  <si>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</si>
  <si>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</si>
  <si>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</si>
  <si>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</si>
  <si>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</si>
  <si>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</si>
  <si>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</si>
  <si>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</si>
  <si>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</si>
  <si>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</si>
  <si>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</si>
  <si>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</si>
  <si>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</si>
  <si>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</si>
  <si>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</si>
  <si>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</si>
  <si>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</si>
  <si>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</si>
  <si>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</si>
  <si>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</si>
  <si>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</si>
  <si>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</si>
  <si>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</si>
  <si>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</si>
  <si>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</si>
  <si>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</si>
  <si>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</si>
  <si>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</si>
  <si>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</si>
  <si>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</si>
  <si>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</si>
  <si>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</si>
  <si>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</si>
  <si>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</si>
  <si>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</si>
  <si>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</si>
  <si>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</si>
  <si>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</si>
  <si>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</si>
  <si>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</si>
  <si>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</si>
  <si>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</si>
  <si>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</si>
  <si>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</si>
  <si>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</si>
  <si>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</si>
  <si>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</si>
  <si>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</si>
  <si>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</si>
  <si>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</si>
  <si>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</si>
  <si>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</si>
  <si>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</si>
  <si>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</si>
  <si>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</si>
  <si>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</si>
  <si>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</si>
  <si>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</si>
  <si>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</si>
  <si>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</si>
  <si>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</si>
  <si>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</si>
  <si>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</si>
  <si>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</si>
  <si>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</si>
  <si>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</si>
  <si>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</si>
  <si>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</si>
  <si>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</si>
  <si>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</si>
  <si>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</si>
  <si>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</si>
  <si>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</si>
  <si>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</si>
  <si>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</si>
  <si>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</si>
  <si>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</si>
  <si>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</si>
  <si>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</si>
  <si>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</si>
  <si>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</si>
  <si>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</si>
  <si>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</si>
  <si>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</si>
  <si>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</si>
  <si>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</si>
  <si>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</si>
  <si>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</si>
  <si>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</si>
  <si>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</si>
  <si>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</si>
  <si>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</si>
  <si>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</si>
  <si>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</si>
  <si>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</si>
  <si>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</si>
  <si>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</si>
  <si>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</si>
  <si>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</si>
  <si>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</si>
  <si>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</si>
  <si>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</si>
  <si>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</si>
  <si>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</si>
  <si>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</si>
  <si>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</si>
  <si>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</si>
  <si>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</si>
  <si>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</si>
  <si>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</si>
  <si>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</si>
  <si>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</si>
  <si>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</si>
  <si>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</si>
  <si>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</si>
  <si>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</si>
  <si>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</si>
  <si>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</si>
  <si>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</si>
  <si>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</si>
  <si>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</si>
  <si>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</si>
  <si>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</si>
  <si>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</si>
  <si>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</si>
  <si>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</si>
  <si>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</si>
  <si>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</si>
  <si>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</si>
  <si>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</si>
  <si>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</si>
  <si>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</si>
  <si>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</si>
  <si>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</si>
  <si>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</si>
  <si>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</si>
  <si>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</si>
  <si>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</si>
  <si>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</si>
  <si>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</si>
  <si>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</si>
  <si>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</si>
  <si>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</si>
  <si>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</si>
  <si>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</si>
  <si>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</si>
  <si>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</si>
  <si>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</si>
  <si>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</si>
  <si>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</si>
  <si>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</si>
  <si>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</si>
  <si>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</si>
  <si>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</si>
  <si>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</si>
  <si>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</si>
  <si>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</si>
  <si>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</si>
  <si>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</si>
  <si>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</si>
  <si>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</si>
  <si>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</si>
  <si>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</si>
  <si>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</si>
  <si>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</si>
  <si>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</si>
  <si>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</si>
  <si>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</si>
  <si>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</si>
  <si>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</si>
  <si>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</si>
  <si>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</si>
  <si>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</si>
  <si>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</si>
  <si>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</si>
  <si>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</si>
  <si>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</si>
  <si>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</si>
  <si>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</si>
  <si>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</si>
  <si>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</si>
  <si>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</si>
  <si>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</si>
  <si>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</si>
  <si>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</si>
  <si>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</si>
  <si>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</si>
  <si>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</si>
  <si>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</si>
  <si>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</si>
  <si>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</si>
  <si>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</si>
  <si>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</si>
  <si>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</si>
  <si>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</si>
  <si>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</si>
  <si>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</si>
  <si>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</si>
  <si>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</si>
  <si>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</si>
  <si>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</si>
  <si>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</si>
  <si>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</si>
  <si>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</si>
  <si>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</si>
  <si>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</si>
  <si>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</si>
  <si>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</si>
  <si>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</si>
  <si>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</si>
  <si>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</si>
  <si>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</si>
  <si>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</si>
  <si>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</si>
  <si>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</si>
  <si>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</si>
  <si>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</si>
  <si>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</si>
  <si>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</si>
  <si>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</si>
  <si>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</si>
  <si>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</si>
  <si>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</si>
  <si>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</si>
  <si>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</si>
  <si>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</si>
  <si>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</si>
  <si>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</si>
  <si>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</si>
  <si>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</si>
  <si>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</si>
  <si>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</si>
  <si>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</si>
  <si>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</si>
  <si>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</si>
  <si>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</si>
  <si>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</si>
  <si>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</si>
  <si>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</si>
  <si>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</si>
  <si>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</si>
  <si>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</si>
  <si>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</si>
  <si>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</si>
  <si>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</si>
  <si>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</si>
  <si>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</si>
  <si>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</si>
  <si>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</si>
  <si>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</si>
  <si>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</si>
  <si>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</si>
  <si>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</si>
  <si>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</si>
  <si>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</si>
  <si>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</si>
  <si>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</si>
  <si>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</si>
  <si>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</si>
  <si>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</si>
  <si>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</si>
  <si>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</si>
  <si>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</si>
  <si>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</si>
  <si>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</si>
  <si>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</si>
  <si>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</si>
  <si>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</si>
  <si>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</si>
  <si>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</si>
  <si>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</si>
  <si>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</si>
  <si>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</si>
  <si>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</si>
  <si>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</si>
  <si>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</si>
  <si>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</si>
  <si>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</si>
  <si>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</si>
  <si>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</si>
  <si>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</si>
  <si>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</si>
  <si>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</si>
  <si>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</si>
  <si>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</si>
  <si>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</si>
  <si>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</si>
  <si>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</si>
  <si>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</si>
  <si>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</si>
  <si>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</si>
  <si>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</si>
  <si>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</si>
  <si>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</si>
  <si>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</si>
  <si>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</si>
  <si>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</si>
  <si>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</si>
  <si>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</si>
  <si>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</si>
  <si>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</si>
  <si>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</si>
  <si>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</si>
  <si>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</si>
  <si>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</si>
  <si>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</si>
  <si>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</si>
  <si>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</si>
  <si>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</si>
  <si>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</si>
  <si>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</si>
  <si>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</si>
  <si>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</si>
  <si>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</si>
  <si>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</si>
  <si>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</si>
  <si>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</si>
  <si>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</si>
  <si>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</si>
  <si>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</si>
  <si>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</si>
  <si>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</si>
  <si>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</si>
  <si>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</si>
  <si>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</si>
  <si>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</si>
  <si>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</si>
  <si>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</si>
  <si>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</si>
  <si>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</si>
  <si>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</si>
  <si>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</si>
  <si>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</si>
  <si>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</si>
  <si>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</si>
  <si>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</si>
  <si>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</si>
  <si>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</si>
  <si>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</si>
  <si>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</si>
  <si>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</si>
  <si>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</si>
  <si>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</si>
  <si>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</si>
  <si>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</si>
  <si>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</si>
  <si>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</si>
  <si>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</si>
  <si>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</si>
  <si>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</si>
  <si>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</si>
  <si>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</si>
  <si>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</si>
  <si>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</si>
  <si>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</si>
  <si>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</si>
  <si>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</si>
  <si>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</si>
  <si>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</si>
  <si>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</si>
  <si>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</si>
  <si>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</si>
  <si>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</si>
  <si>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</si>
  <si>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</si>
  <si>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</si>
  <si>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</si>
  <si>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</si>
  <si>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</si>
  <si>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</si>
  <si>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</si>
  <si>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</si>
  <si>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</si>
  <si>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</si>
  <si>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</si>
  <si>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</si>
  <si>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</si>
  <si>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</si>
  <si>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</si>
  <si>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</si>
  <si>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</si>
  <si>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</si>
  <si>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</si>
  <si>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</si>
  <si>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</si>
  <si>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</si>
  <si>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</si>
  <si>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</si>
  <si>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</si>
  <si>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</si>
  <si>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</si>
  <si>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</si>
  <si>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</si>
  <si>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</si>
  <si>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</si>
  <si>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</si>
  <si>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</si>
  <si>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</si>
  <si>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</si>
  <si>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</si>
  <si>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</si>
  <si>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</si>
  <si>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</si>
  <si>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</si>
  <si>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</si>
  <si>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</si>
  <si>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</si>
  <si>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</si>
  <si>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</si>
  <si>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</si>
  <si>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</si>
  <si>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</si>
  <si>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</si>
  <si>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</si>
  <si>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</si>
  <si>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</si>
  <si>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</si>
  <si>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</si>
  <si>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</si>
  <si>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</si>
  <si>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</si>
  <si>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</si>
  <si>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</si>
  <si>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</si>
  <si>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</si>
  <si>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</si>
  <si>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</si>
  <si>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</si>
  <si>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</si>
  <si>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</si>
  <si>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</si>
  <si>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</si>
  <si>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</si>
  <si>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</si>
  <si>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CURAĆ-PINJAC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</si>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</sst>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701952.61999999988</v>
      </c>
      <c r="D2" s="7">
        <f>'PR-RAS'!E6</f>
        <v>737253.55999999994</v>
      </c>
      <c r="E2" s="7">
        <v>0</v>
      </c>
      <c r="F2" s="7">
        <v>0</v>
      </c>
      <c r="G2" s="8">
        <f t="shared" ref="G2:G274" si="0">(B2/1000)*(C2*1+D2*2)</f>
        <v>2176.4597399999998</v>
      </c>
      <c r="H2" s="8">
        <f t="shared" ref="H2:H274" si="1">ABS(C2-ROUND(C2,0))+ABS(D2-ROUND(D2,0))</f>
        <v>0.8200000001816079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605564.76</v>
      </c>
      <c r="D45" s="2">
        <f>'PR-RAS'!E49</f>
        <v>639420.56999999995</v>
      </c>
      <c r="E45" s="2">
        <v>0</v>
      </c>
      <c r="F45" s="2">
        <v>0</v>
      </c>
      <c r="G45" s="3">
        <f t="shared" si="0"/>
        <v>82913.859599999996</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589939.36</v>
      </c>
      <c r="D64" s="2">
        <f>'PR-RAS'!E68</f>
        <v>639420.56999999995</v>
      </c>
      <c r="E64" s="2">
        <v>0</v>
      </c>
      <c r="F64" s="2">
        <v>0</v>
      </c>
      <c r="G64" s="3">
        <f t="shared" si="0"/>
        <v>117733.1715</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585688.34</v>
      </c>
      <c r="D65" s="2">
        <f>'PR-RAS'!E69</f>
        <v>634289.09</v>
      </c>
      <c r="E65" s="2">
        <v>0</v>
      </c>
      <c r="F65" s="2">
        <v>0</v>
      </c>
      <c r="G65" s="3">
        <f t="shared" si="0"/>
        <v>118673.05728000001</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4251.0200000000004</v>
      </c>
      <c r="D66" s="2">
        <f>'PR-RAS'!E70</f>
        <v>5131.4799999999996</v>
      </c>
      <c r="E66" s="2">
        <v>0</v>
      </c>
      <c r="F66" s="2">
        <v>0</v>
      </c>
      <c r="G66" s="3">
        <f t="shared" si="0"/>
        <v>943.40869999999995</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15625.4</v>
      </c>
      <c r="D70" s="2">
        <f>'PR-RAS'!E74</f>
        <v>0</v>
      </c>
      <c r="E70" s="2">
        <v>0</v>
      </c>
      <c r="F70" s="2">
        <v>0</v>
      </c>
      <c r="G70" s="3">
        <f t="shared" si="0"/>
        <v>1078.1526000000001</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15625.4</v>
      </c>
      <c r="D71" s="2">
        <f>'PR-RAS'!E75</f>
        <v>0</v>
      </c>
      <c r="E71" s="2">
        <v>0</v>
      </c>
      <c r="F71" s="2">
        <v>0</v>
      </c>
      <c r="G71" s="3">
        <f t="shared" si="0"/>
        <v>1093.778</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0.08</v>
      </c>
      <c r="D78" s="2">
        <f>'PR-RAS'!E82</f>
        <v>0.1</v>
      </c>
      <c r="E78" s="2">
        <v>0</v>
      </c>
      <c r="F78" s="2">
        <v>0</v>
      </c>
      <c r="G78" s="3">
        <f t="shared" si="0"/>
        <v>2.1560000000000003E-2</v>
      </c>
      <c r="H78" s="3">
        <f t="shared" si="1"/>
        <v>0.18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0.08</v>
      </c>
      <c r="D79" s="2">
        <f>'PR-RAS'!E83</f>
        <v>0.1</v>
      </c>
      <c r="E79" s="2">
        <v>0</v>
      </c>
      <c r="F79" s="2">
        <v>0</v>
      </c>
      <c r="G79" s="3">
        <f t="shared" si="0"/>
        <v>2.1840000000000002E-2</v>
      </c>
      <c r="H79" s="3">
        <f t="shared" si="1"/>
        <v>0.18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0.08</v>
      </c>
      <c r="D81" s="2">
        <f>'PR-RAS'!E85</f>
        <v>0.1</v>
      </c>
      <c r="E81" s="2">
        <v>0</v>
      </c>
      <c r="F81" s="2">
        <v>0</v>
      </c>
      <c r="G81" s="3">
        <f t="shared" si="0"/>
        <v>2.2400000000000003E-2</v>
      </c>
      <c r="H81" s="3">
        <f t="shared" si="1"/>
        <v>0.18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1480.49</v>
      </c>
      <c r="D102" s="2">
        <f>'PR-RAS'!E106</f>
        <v>3663</v>
      </c>
      <c r="E102" s="2">
        <v>0</v>
      </c>
      <c r="F102" s="2">
        <v>0</v>
      </c>
      <c r="G102" s="3">
        <f t="shared" si="0"/>
        <v>889.45549000000005</v>
      </c>
      <c r="H102" s="3">
        <f t="shared" si="1"/>
        <v>0.49000000000000909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1480.49</v>
      </c>
      <c r="D108" s="2">
        <f>'PR-RAS'!E112</f>
        <v>3663</v>
      </c>
      <c r="E108" s="2">
        <v>0</v>
      </c>
      <c r="F108" s="2">
        <v>0</v>
      </c>
      <c r="G108" s="3">
        <f t="shared" si="0"/>
        <v>942.29442999999992</v>
      </c>
      <c r="H108" s="3">
        <f t="shared" si="1"/>
        <v>0.49000000000000909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1480.49</v>
      </c>
      <c r="D113" s="2">
        <f>'PR-RAS'!E117</f>
        <v>1361</v>
      </c>
      <c r="E113" s="2">
        <v>0</v>
      </c>
      <c r="F113" s="2">
        <v>0</v>
      </c>
      <c r="G113" s="3">
        <f t="shared" si="0"/>
        <v>470.67887999999999</v>
      </c>
      <c r="H113" s="3">
        <f t="shared" si="1"/>
        <v>0.49000000000000909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2302</v>
      </c>
      <c r="E115" s="2">
        <v>0</v>
      </c>
      <c r="F115" s="2">
        <v>0</v>
      </c>
      <c r="G115" s="3">
        <f t="shared" si="0"/>
        <v>524.85599999999999</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2217.35</v>
      </c>
      <c r="D121" s="2">
        <f>'PR-RAS'!E125</f>
        <v>1566</v>
      </c>
      <c r="E121" s="2">
        <v>0</v>
      </c>
      <c r="F121" s="2">
        <v>0</v>
      </c>
      <c r="G121" s="3">
        <f t="shared" si="0"/>
        <v>641.92200000000003</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2217.35</v>
      </c>
      <c r="D125" s="2">
        <f>'PR-RAS'!E129</f>
        <v>1566</v>
      </c>
      <c r="E125" s="2">
        <v>0</v>
      </c>
      <c r="F125" s="2">
        <v>0</v>
      </c>
      <c r="G125" s="3">
        <f t="shared" si="0"/>
        <v>663.31940000000009</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2217.35</v>
      </c>
      <c r="D126" s="2">
        <f>'PR-RAS'!E130</f>
        <v>1566</v>
      </c>
      <c r="E126" s="2">
        <v>0</v>
      </c>
      <c r="F126" s="2">
        <v>0</v>
      </c>
      <c r="G126" s="3">
        <f t="shared" si="0"/>
        <v>668.66875000000005</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92689.94</v>
      </c>
      <c r="D130" s="2">
        <f>'PR-RAS'!E134</f>
        <v>92603.89</v>
      </c>
      <c r="E130" s="2">
        <v>0</v>
      </c>
      <c r="F130" s="2">
        <v>0</v>
      </c>
      <c r="G130" s="3">
        <f t="shared" si="0"/>
        <v>35848.80588</v>
      </c>
      <c r="H130" s="3">
        <f t="shared" si="1"/>
        <v>0.16999999999825377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92689.94</v>
      </c>
      <c r="D131" s="2">
        <f>'PR-RAS'!E135</f>
        <v>92603.89</v>
      </c>
      <c r="E131" s="2">
        <v>0</v>
      </c>
      <c r="F131" s="2">
        <v>0</v>
      </c>
      <c r="G131" s="3">
        <f t="shared" si="0"/>
        <v>36126.703600000001</v>
      </c>
      <c r="H131" s="3">
        <f t="shared" si="1"/>
        <v>0.16999999999825377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87649.94</v>
      </c>
      <c r="D132" s="2">
        <f>'PR-RAS'!E136</f>
        <v>83003.89</v>
      </c>
      <c r="E132" s="2">
        <v>0</v>
      </c>
      <c r="F132" s="2">
        <v>0</v>
      </c>
      <c r="G132" s="3">
        <f t="shared" si="0"/>
        <v>33229.161319999999</v>
      </c>
      <c r="H132" s="3">
        <f t="shared" si="1"/>
        <v>0.16999999999825377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5040</v>
      </c>
      <c r="D133" s="2">
        <f>'PR-RAS'!E137</f>
        <v>9600</v>
      </c>
      <c r="E133" s="2">
        <v>0</v>
      </c>
      <c r="F133" s="2">
        <v>0</v>
      </c>
      <c r="G133" s="3">
        <f t="shared" si="0"/>
        <v>3199.6800000000003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687084.77</v>
      </c>
      <c r="D148" s="2">
        <f>'PR-RAS'!E152</f>
        <v>775049.10000000009</v>
      </c>
      <c r="E148" s="2">
        <v>0</v>
      </c>
      <c r="F148" s="2">
        <v>0</v>
      </c>
      <c r="G148" s="3">
        <f t="shared" si="0"/>
        <v>328865.89659000002</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561353.11</v>
      </c>
      <c r="D149" s="2">
        <f>'PR-RAS'!E153</f>
        <v>665537.32000000007</v>
      </c>
      <c r="E149" s="2">
        <v>0</v>
      </c>
      <c r="F149" s="2">
        <v>0</v>
      </c>
      <c r="G149" s="3">
        <f t="shared" si="0"/>
        <v>280079.30699999997</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461229.19</v>
      </c>
      <c r="D150" s="2">
        <f>'PR-RAS'!E154</f>
        <v>550923.92000000004</v>
      </c>
      <c r="E150" s="2">
        <v>0</v>
      </c>
      <c r="F150" s="2">
        <v>0</v>
      </c>
      <c r="G150" s="3">
        <f t="shared" si="0"/>
        <v>232898.47746999998</v>
      </c>
      <c r="H150" s="3">
        <f t="shared" si="1"/>
        <v>0.26999999996041879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461229.19</v>
      </c>
      <c r="D151" s="2">
        <f>'PR-RAS'!E155</f>
        <v>550923.92000000004</v>
      </c>
      <c r="E151" s="2">
        <v>0</v>
      </c>
      <c r="F151" s="2">
        <v>0</v>
      </c>
      <c r="G151" s="3">
        <f t="shared" si="0"/>
        <v>234461.5545</v>
      </c>
      <c r="H151" s="3">
        <f t="shared" si="1"/>
        <v>0.26999999996041879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23918.05</v>
      </c>
      <c r="D155" s="2">
        <f>'PR-RAS'!E159</f>
        <v>23361.09</v>
      </c>
      <c r="E155" s="2">
        <v>0</v>
      </c>
      <c r="F155" s="2">
        <v>0</v>
      </c>
      <c r="G155" s="3">
        <f t="shared" si="0"/>
        <v>10878.59542</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76205.87</v>
      </c>
      <c r="D156" s="2">
        <f>'PR-RAS'!E160</f>
        <v>91252.31</v>
      </c>
      <c r="E156" s="2">
        <v>0</v>
      </c>
      <c r="F156" s="2">
        <v>0</v>
      </c>
      <c r="G156" s="3">
        <f t="shared" si="0"/>
        <v>40100.125950000001</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76205.87</v>
      </c>
      <c r="D158" s="2">
        <f>'PR-RAS'!E162</f>
        <v>91252.31</v>
      </c>
      <c r="E158" s="2">
        <v>0</v>
      </c>
      <c r="F158" s="2">
        <v>0</v>
      </c>
      <c r="G158" s="3">
        <f t="shared" si="0"/>
        <v>40617.546929999997</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117956.15000000002</v>
      </c>
      <c r="D160" s="2">
        <f>'PR-RAS'!E164</f>
        <v>101702.01</v>
      </c>
      <c r="E160" s="2">
        <v>0</v>
      </c>
      <c r="F160" s="2">
        <v>0</v>
      </c>
      <c r="G160" s="3">
        <f t="shared" si="0"/>
        <v>51096.26703000001</v>
      </c>
      <c r="H160" s="3">
        <f t="shared" si="1"/>
        <v>0.16000000001804437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21373.56</v>
      </c>
      <c r="D161" s="2">
        <f>'PR-RAS'!E165</f>
        <v>16805.830000000002</v>
      </c>
      <c r="E161" s="2">
        <v>0</v>
      </c>
      <c r="F161" s="2">
        <v>0</v>
      </c>
      <c r="G161" s="3">
        <f t="shared" si="0"/>
        <v>8797.6352000000006</v>
      </c>
      <c r="H161" s="3">
        <f t="shared" si="1"/>
        <v>0.6099999999969441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7472</v>
      </c>
      <c r="D162" s="2">
        <f>'PR-RAS'!E166</f>
        <v>3725.95</v>
      </c>
      <c r="E162" s="2">
        <v>0</v>
      </c>
      <c r="F162" s="2">
        <v>0</v>
      </c>
      <c r="G162" s="3">
        <f t="shared" si="0"/>
        <v>2402.7478999999998</v>
      </c>
      <c r="H162" s="3">
        <f t="shared" si="1"/>
        <v>5.0000000000181899E-2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10885.4</v>
      </c>
      <c r="D163" s="2">
        <f>'PR-RAS'!E167</f>
        <v>12877.8</v>
      </c>
      <c r="E163" s="2">
        <v>0</v>
      </c>
      <c r="F163" s="2">
        <v>0</v>
      </c>
      <c r="G163" s="3">
        <f t="shared" si="0"/>
        <v>5935.8420000000006</v>
      </c>
      <c r="H163" s="3">
        <f t="shared" si="1"/>
        <v>0.6000000000003638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2896.06</v>
      </c>
      <c r="D164" s="2">
        <f>'PR-RAS'!E168</f>
        <v>100</v>
      </c>
      <c r="E164" s="2">
        <v>0</v>
      </c>
      <c r="F164" s="2">
        <v>0</v>
      </c>
      <c r="G164" s="3">
        <f t="shared" si="0"/>
        <v>504.65778</v>
      </c>
      <c r="H164" s="3">
        <f t="shared" si="1"/>
        <v>5.999999999994543E-2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120.1</v>
      </c>
      <c r="D165" s="2">
        <f>'PR-RAS'!E169</f>
        <v>102.08</v>
      </c>
      <c r="E165" s="2">
        <v>0</v>
      </c>
      <c r="F165" s="2">
        <v>0</v>
      </c>
      <c r="G165" s="3">
        <f t="shared" si="0"/>
        <v>53.178640000000001</v>
      </c>
      <c r="H165" s="3">
        <f t="shared" si="1"/>
        <v>0.17999999999999261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32745.019999999997</v>
      </c>
      <c r="D166" s="2">
        <f>'PR-RAS'!E170</f>
        <v>31463.200000000001</v>
      </c>
      <c r="E166" s="2">
        <v>0</v>
      </c>
      <c r="F166" s="2">
        <v>0</v>
      </c>
      <c r="G166" s="3">
        <f t="shared" si="0"/>
        <v>15785.784300000001</v>
      </c>
      <c r="H166" s="3">
        <f t="shared" si="1"/>
        <v>0.21999999999752617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2374.71</v>
      </c>
      <c r="D167" s="2">
        <f>'PR-RAS'!E171</f>
        <v>1819.87</v>
      </c>
      <c r="E167" s="2">
        <v>0</v>
      </c>
      <c r="F167" s="2">
        <v>0</v>
      </c>
      <c r="G167" s="3">
        <f t="shared" si="0"/>
        <v>998.39870000000008</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20970.05</v>
      </c>
      <c r="D168" s="2">
        <f>'PR-RAS'!E172</f>
        <v>20957.560000000001</v>
      </c>
      <c r="E168" s="2">
        <v>0</v>
      </c>
      <c r="F168" s="2">
        <v>0</v>
      </c>
      <c r="G168" s="3">
        <f t="shared" si="0"/>
        <v>10501.82339</v>
      </c>
      <c r="H168" s="3">
        <f t="shared" si="1"/>
        <v>0.48999999999796273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7713.28</v>
      </c>
      <c r="D169" s="2">
        <f>'PR-RAS'!E173</f>
        <v>6892.66</v>
      </c>
      <c r="E169" s="2">
        <v>0</v>
      </c>
      <c r="F169" s="2">
        <v>0</v>
      </c>
      <c r="G169" s="3">
        <f t="shared" si="0"/>
        <v>3611.7647999999999</v>
      </c>
      <c r="H169" s="3">
        <f t="shared" si="1"/>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470.48</v>
      </c>
      <c r="D170" s="2">
        <f>'PR-RAS'!E174</f>
        <v>447.37</v>
      </c>
      <c r="E170" s="2">
        <v>0</v>
      </c>
      <c r="F170" s="2">
        <v>0</v>
      </c>
      <c r="G170" s="3">
        <f t="shared" si="0"/>
        <v>230.72218000000001</v>
      </c>
      <c r="H170" s="3">
        <f t="shared" si="1"/>
        <v>0.85000000000002274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1216.5</v>
      </c>
      <c r="D171" s="2">
        <f>'PR-RAS'!E175</f>
        <v>1345.74</v>
      </c>
      <c r="E171" s="2">
        <v>0</v>
      </c>
      <c r="F171" s="2">
        <v>0</v>
      </c>
      <c r="G171" s="3">
        <f t="shared" si="0"/>
        <v>664.35660000000007</v>
      </c>
      <c r="H171" s="3">
        <f t="shared" si="1"/>
        <v>0.75999999999999091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59910.000000000007</v>
      </c>
      <c r="D174" s="2">
        <f>'PR-RAS'!E178</f>
        <v>48514.689999999995</v>
      </c>
      <c r="E174" s="2">
        <v>0</v>
      </c>
      <c r="F174" s="2">
        <v>0</v>
      </c>
      <c r="G174" s="3">
        <f t="shared" si="0"/>
        <v>27150.512739999998</v>
      </c>
      <c r="H174" s="3">
        <f t="shared" si="1"/>
        <v>0.31000000001222361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38078.83</v>
      </c>
      <c r="D175" s="2">
        <f>'PR-RAS'!E179</f>
        <v>42124.77</v>
      </c>
      <c r="E175" s="2">
        <v>0</v>
      </c>
      <c r="F175" s="2">
        <v>0</v>
      </c>
      <c r="G175" s="3">
        <f t="shared" si="0"/>
        <v>21285.136379999996</v>
      </c>
      <c r="H175" s="3">
        <f t="shared" si="1"/>
        <v>0.40000000000145519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14678</v>
      </c>
      <c r="D176" s="2">
        <f>'PR-RAS'!E180</f>
        <v>1278.75</v>
      </c>
      <c r="E176" s="2">
        <v>0</v>
      </c>
      <c r="F176" s="2">
        <v>0</v>
      </c>
      <c r="G176" s="3">
        <f t="shared" si="0"/>
        <v>3016.2124999999996</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725</v>
      </c>
      <c r="D177" s="2">
        <f>'PR-RAS'!E181</f>
        <v>0</v>
      </c>
      <c r="E177" s="2">
        <v>0</v>
      </c>
      <c r="F177" s="2">
        <v>0</v>
      </c>
      <c r="G177" s="3">
        <f t="shared" si="0"/>
        <v>127.6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2416.2800000000002</v>
      </c>
      <c r="D178" s="2">
        <f>'PR-RAS'!E182</f>
        <v>1894.51</v>
      </c>
      <c r="E178" s="2">
        <v>0</v>
      </c>
      <c r="F178" s="2">
        <v>0</v>
      </c>
      <c r="G178" s="3">
        <f t="shared" si="0"/>
        <v>1098.3380999999999</v>
      </c>
      <c r="H178" s="3">
        <f t="shared" si="1"/>
        <v>0.77000000000020918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125</v>
      </c>
      <c r="D181" s="2">
        <f>'PR-RAS'!E185</f>
        <v>511.79</v>
      </c>
      <c r="E181" s="2">
        <v>0</v>
      </c>
      <c r="F181" s="2">
        <v>0</v>
      </c>
      <c r="G181" s="3">
        <f t="shared" si="0"/>
        <v>206.74439999999998</v>
      </c>
      <c r="H181" s="3">
        <f t="shared" si="1"/>
        <v>0.20999999999997954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2311.91</v>
      </c>
      <c r="D182" s="2">
        <f>'PR-RAS'!E186</f>
        <v>2211.02</v>
      </c>
      <c r="E182" s="2">
        <v>0</v>
      </c>
      <c r="F182" s="2">
        <v>0</v>
      </c>
      <c r="G182" s="3">
        <f t="shared" si="0"/>
        <v>1218.8449499999999</v>
      </c>
      <c r="H182" s="3">
        <f t="shared" si="1"/>
        <v>0.11000000000012733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1574.98</v>
      </c>
      <c r="D183" s="2">
        <f>'PR-RAS'!E187</f>
        <v>493.85</v>
      </c>
      <c r="E183" s="2">
        <v>0</v>
      </c>
      <c r="F183" s="2">
        <v>0</v>
      </c>
      <c r="G183" s="3">
        <f t="shared" si="0"/>
        <v>466.40776000000005</v>
      </c>
      <c r="H183" s="3">
        <f t="shared" si="1"/>
        <v>0.16999999999995907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3927.5699999999997</v>
      </c>
      <c r="D190" s="2">
        <f>'PR-RAS'!E194</f>
        <v>4918.29</v>
      </c>
      <c r="E190" s="2">
        <v>0</v>
      </c>
      <c r="F190" s="2">
        <v>0</v>
      </c>
      <c r="G190" s="3">
        <f t="shared" si="0"/>
        <v>2601.4243499999998</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631.53</v>
      </c>
      <c r="D192" s="2">
        <f>'PR-RAS'!E196</f>
        <v>516.79999999999995</v>
      </c>
      <c r="E192" s="2">
        <v>0</v>
      </c>
      <c r="F192" s="2">
        <v>0</v>
      </c>
      <c r="G192" s="3">
        <f t="shared" si="0"/>
        <v>318.03982999999999</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884.75</v>
      </c>
      <c r="D193" s="2">
        <f>'PR-RAS'!E197</f>
        <v>1247</v>
      </c>
      <c r="E193" s="2">
        <v>0</v>
      </c>
      <c r="F193" s="2">
        <v>0</v>
      </c>
      <c r="G193" s="3">
        <f t="shared" si="0"/>
        <v>648.72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108.09</v>
      </c>
      <c r="D194" s="2">
        <f>'PR-RAS'!E198</f>
        <v>406.99</v>
      </c>
      <c r="E194" s="2">
        <v>0</v>
      </c>
      <c r="F194" s="2">
        <v>0</v>
      </c>
      <c r="G194" s="3">
        <f t="shared" si="0"/>
        <v>177.95951000000002</v>
      </c>
      <c r="H194" s="3">
        <f t="shared" si="1"/>
        <v>9.9999999999994316E-2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315.2</v>
      </c>
      <c r="D197" s="2">
        <f>'PR-RAS'!E201</f>
        <v>251.5</v>
      </c>
      <c r="E197" s="2">
        <v>0</v>
      </c>
      <c r="F197" s="2">
        <v>0</v>
      </c>
      <c r="G197" s="3">
        <f t="shared" si="0"/>
        <v>160.36720000000003</v>
      </c>
      <c r="H197" s="3">
        <f t="shared" si="1"/>
        <v>0.69999999999998863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485.46</v>
      </c>
      <c r="D198" s="2">
        <f>'PR-RAS'!E202</f>
        <v>414.65000000000003</v>
      </c>
      <c r="E198" s="2">
        <v>0</v>
      </c>
      <c r="F198" s="2">
        <v>0</v>
      </c>
      <c r="G198" s="3">
        <f t="shared" si="0"/>
        <v>259.00772000000001</v>
      </c>
      <c r="H198" s="3">
        <f t="shared" si="1"/>
        <v>0.80999999999994543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485.46</v>
      </c>
      <c r="D212" s="2">
        <f>'PR-RAS'!E216</f>
        <v>414.65000000000003</v>
      </c>
      <c r="E212" s="2">
        <v>0</v>
      </c>
      <c r="F212" s="2">
        <v>0</v>
      </c>
      <c r="G212" s="3">
        <f t="shared" si="0"/>
        <v>277.41435999999999</v>
      </c>
      <c r="H212" s="3">
        <f t="shared" si="1"/>
        <v>0.80999999999994543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461.92</v>
      </c>
      <c r="D213" s="2">
        <f>'PR-RAS'!E217</f>
        <v>402.97</v>
      </c>
      <c r="E213" s="2">
        <v>0</v>
      </c>
      <c r="F213" s="2">
        <v>0</v>
      </c>
      <c r="G213" s="3">
        <f t="shared" si="0"/>
        <v>268.78632000000005</v>
      </c>
      <c r="H213" s="3">
        <f t="shared" si="1"/>
        <v>0.1099999999999568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1.21</v>
      </c>
      <c r="D214" s="2">
        <f>'PR-RAS'!E218</f>
        <v>0</v>
      </c>
      <c r="E214" s="2">
        <v>0</v>
      </c>
      <c r="F214" s="2">
        <v>0</v>
      </c>
      <c r="G214" s="3">
        <f t="shared" si="0"/>
        <v>0.25772999999999996</v>
      </c>
      <c r="H214" s="3">
        <f t="shared" si="1"/>
        <v>0.20999999999999996</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1.25</v>
      </c>
      <c r="D215" s="2">
        <f>'PR-RAS'!E219</f>
        <v>11.68</v>
      </c>
      <c r="E215" s="2">
        <v>0</v>
      </c>
      <c r="F215" s="2">
        <v>0</v>
      </c>
      <c r="G215" s="3">
        <f t="shared" si="0"/>
        <v>5.26654</v>
      </c>
      <c r="H215" s="3">
        <f t="shared" si="1"/>
        <v>0.57000000000000028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21.08</v>
      </c>
      <c r="D216" s="2">
        <f>'PR-RAS'!E220</f>
        <v>0</v>
      </c>
      <c r="E216" s="2">
        <v>0</v>
      </c>
      <c r="F216" s="2">
        <v>0</v>
      </c>
      <c r="G216" s="3">
        <f t="shared" si="0"/>
        <v>4.5321999999999996</v>
      </c>
      <c r="H216" s="3">
        <f t="shared" si="1"/>
        <v>7.9999999999998295E-2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6681.56</v>
      </c>
      <c r="D258" s="2">
        <f>'PR-RAS'!E262</f>
        <v>7181.92</v>
      </c>
      <c r="E258" s="2">
        <v>0</v>
      </c>
      <c r="F258" s="2">
        <v>0</v>
      </c>
      <c r="G258" s="3">
        <f t="shared" si="0"/>
        <v>5408.6678000000002</v>
      </c>
      <c r="H258" s="3">
        <f t="shared" si="1"/>
        <v>0.51999999999952706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6681.56</v>
      </c>
      <c r="D265" s="2">
        <f>'PR-RAS'!E269</f>
        <v>7181.92</v>
      </c>
      <c r="E265" s="2">
        <v>0</v>
      </c>
      <c r="F265" s="2">
        <v>0</v>
      </c>
      <c r="G265" s="3">
        <f t="shared" si="0"/>
        <v>5555.9856000000009</v>
      </c>
      <c r="H265" s="3">
        <f t="shared" si="1"/>
        <v>0.51999999999952706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6681.56</v>
      </c>
      <c r="D267" s="2">
        <f>'PR-RAS'!E271</f>
        <v>7181.92</v>
      </c>
      <c r="E267" s="2">
        <v>0</v>
      </c>
      <c r="F267" s="2">
        <v>0</v>
      </c>
      <c r="G267" s="3">
        <f t="shared" si="0"/>
        <v>5598.0764000000008</v>
      </c>
      <c r="H267" s="3">
        <f t="shared" si="1"/>
        <v>0.51999999999952706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608.49</v>
      </c>
      <c r="D269" s="2">
        <f>'PR-RAS'!E273</f>
        <v>213.2</v>
      </c>
      <c r="E269" s="2">
        <v>0</v>
      </c>
      <c r="F269" s="2">
        <v>0</v>
      </c>
      <c r="G269" s="3">
        <f t="shared" si="0"/>
        <v>277.35051999999996</v>
      </c>
      <c r="H269" s="3">
        <f t="shared" si="1"/>
        <v>0.68999999999999773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608.49</v>
      </c>
      <c r="D270" s="2">
        <f>'PR-RAS'!E274</f>
        <v>213.2</v>
      </c>
      <c r="E270" s="2">
        <v>0</v>
      </c>
      <c r="F270" s="2">
        <v>0</v>
      </c>
      <c r="G270" s="3">
        <f t="shared" si="0"/>
        <v>278.38540999999998</v>
      </c>
      <c r="H270" s="3">
        <f t="shared" si="1"/>
        <v>0.68999999999999773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608.49</v>
      </c>
      <c r="D271" s="2">
        <f>'PR-RAS'!E275</f>
        <v>213.2</v>
      </c>
      <c r="E271" s="2">
        <v>0</v>
      </c>
      <c r="F271" s="2">
        <v>0</v>
      </c>
      <c r="G271" s="3">
        <f t="shared" si="0"/>
        <v>279.4203</v>
      </c>
      <c r="H271" s="3">
        <f t="shared" si="1"/>
        <v>0.68999999999999773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687084.77</v>
      </c>
      <c r="D295" s="2">
        <f>'PR-RAS'!E299</f>
        <v>775049.10000000009</v>
      </c>
      <c r="E295" s="2">
        <v>0</v>
      </c>
      <c r="F295" s="2">
        <v>0</v>
      </c>
      <c r="G295" s="3">
        <f t="shared" si="12"/>
        <v>657731.79318000004</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14867.84999999986</v>
      </c>
      <c r="D296" s="2">
        <f>'PR-RAS'!E300</f>
        <v>0</v>
      </c>
      <c r="E296" s="2">
        <v>0</v>
      </c>
      <c r="F296" s="2">
        <v>0</v>
      </c>
      <c r="G296" s="3">
        <f t="shared" si="12"/>
        <v>4386.0157499999586</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37795.540000000154</v>
      </c>
      <c r="E297" s="2">
        <v>0</v>
      </c>
      <c r="F297" s="2">
        <v>0</v>
      </c>
      <c r="G297" s="3">
        <f t="shared" si="12"/>
        <v>22374.959680000091</v>
      </c>
      <c r="H297" s="3">
        <f t="shared" si="13"/>
        <v>0.45999999984633178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6650.09</v>
      </c>
      <c r="D298" s="2">
        <f>'PR-RAS'!E302</f>
        <v>7575.94</v>
      </c>
      <c r="E298" s="2">
        <v>0</v>
      </c>
      <c r="F298" s="2">
        <v>0</v>
      </c>
      <c r="G298" s="3">
        <f t="shared" si="12"/>
        <v>6475.1850899999999</v>
      </c>
      <c r="H298" s="3">
        <f t="shared" si="13"/>
        <v>0.1500000000005457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53253.120000000003</v>
      </c>
      <c r="E300" s="2">
        <v>0</v>
      </c>
      <c r="F300" s="2">
        <v>0</v>
      </c>
      <c r="G300" s="3">
        <f t="shared" si="12"/>
        <v>31845.365760000001</v>
      </c>
      <c r="H300" s="3">
        <f t="shared" si="13"/>
        <v>0.12000000000261934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12378.36</v>
      </c>
      <c r="D355" s="2">
        <f>'PR-RAS'!E360</f>
        <v>15418.849999999999</v>
      </c>
      <c r="E355" s="2">
        <v>0</v>
      </c>
      <c r="F355" s="2">
        <v>0</v>
      </c>
      <c r="G355" s="3">
        <f t="shared" si="12"/>
        <v>15298.485239999998</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7253.36</v>
      </c>
      <c r="D368" s="2">
        <f>'PR-RAS'!E373</f>
        <v>10328.849999999999</v>
      </c>
      <c r="E368" s="2">
        <v>0</v>
      </c>
      <c r="F368" s="2">
        <v>0</v>
      </c>
      <c r="G368" s="3">
        <f t="shared" si="12"/>
        <v>10243.359019999998</v>
      </c>
      <c r="H368" s="3">
        <f t="shared" si="13"/>
        <v>0.51000000000112777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2547.4899999999998</v>
      </c>
      <c r="D374" s="2">
        <f>'PR-RAS'!E379</f>
        <v>5001.1499999999996</v>
      </c>
      <c r="E374" s="2">
        <v>0</v>
      </c>
      <c r="F374" s="2">
        <v>0</v>
      </c>
      <c r="G374" s="3">
        <f t="shared" si="12"/>
        <v>4681.0716699999994</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2277.5</v>
      </c>
      <c r="D375" s="2">
        <f>'PR-RAS'!E380</f>
        <v>3622.5</v>
      </c>
      <c r="E375" s="2">
        <v>0</v>
      </c>
      <c r="F375" s="2">
        <v>0</v>
      </c>
      <c r="G375" s="3">
        <f t="shared" si="12"/>
        <v>3561.415</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38</v>
      </c>
      <c r="E376" s="2">
        <v>0</v>
      </c>
      <c r="F376" s="2">
        <v>0</v>
      </c>
      <c r="G376" s="3">
        <f t="shared" si="12"/>
        <v>28.5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1340.65</v>
      </c>
      <c r="E377" s="2">
        <v>0</v>
      </c>
      <c r="F377" s="2">
        <v>0</v>
      </c>
      <c r="G377" s="3">
        <f t="shared" si="12"/>
        <v>1008.1688</v>
      </c>
      <c r="H377" s="3">
        <f t="shared" si="13"/>
        <v>0.34999999999990905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269.99</v>
      </c>
      <c r="D381" s="2">
        <f>'PR-RAS'!E386</f>
        <v>0</v>
      </c>
      <c r="E381" s="2">
        <v>0</v>
      </c>
      <c r="F381" s="2">
        <v>0</v>
      </c>
      <c r="G381" s="3">
        <f t="shared" si="12"/>
        <v>102.59620000000001</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4705.87</v>
      </c>
      <c r="D388" s="2">
        <f>'PR-RAS'!E393</f>
        <v>5327.7</v>
      </c>
      <c r="E388" s="2">
        <v>0</v>
      </c>
      <c r="F388" s="2">
        <v>0</v>
      </c>
      <c r="G388" s="3">
        <f t="shared" si="12"/>
        <v>5944.81149</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4705.87</v>
      </c>
      <c r="D389" s="2">
        <f>'PR-RAS'!E394</f>
        <v>5327.7</v>
      </c>
      <c r="E389" s="2">
        <v>0</v>
      </c>
      <c r="F389" s="2">
        <v>0</v>
      </c>
      <c r="G389" s="3">
        <f t="shared" si="12"/>
        <v>5960.1727600000004</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5125</v>
      </c>
      <c r="D407" s="2">
        <f>'PR-RAS'!E412</f>
        <v>5090</v>
      </c>
      <c r="E407" s="2">
        <v>0</v>
      </c>
      <c r="F407" s="2">
        <v>0</v>
      </c>
      <c r="G407" s="3">
        <f t="shared" si="12"/>
        <v>6213.8300000000008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5125</v>
      </c>
      <c r="D408" s="2">
        <f>'PR-RAS'!E413</f>
        <v>5090</v>
      </c>
      <c r="E408" s="2">
        <v>0</v>
      </c>
      <c r="F408" s="2">
        <v>0</v>
      </c>
      <c r="G408" s="3">
        <f t="shared" si="12"/>
        <v>6229.1349999999993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12378.36</v>
      </c>
      <c r="D413" s="2">
        <f>'PR-RAS'!E418</f>
        <v>15418.849999999999</v>
      </c>
      <c r="E413" s="2">
        <v>0</v>
      </c>
      <c r="F413" s="2">
        <v>0</v>
      </c>
      <c r="G413" s="3">
        <f t="shared" si="12"/>
        <v>17805.01672</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311.64</v>
      </c>
      <c r="D415" s="2">
        <f>'PR-RAS'!E420</f>
        <v>0</v>
      </c>
      <c r="E415" s="2">
        <v>0</v>
      </c>
      <c r="F415" s="2">
        <v>0</v>
      </c>
      <c r="G415" s="3">
        <f t="shared" si="12"/>
        <v>129.01895999999999</v>
      </c>
      <c r="H415" s="3">
        <f t="shared" si="13"/>
        <v>0.36000000000001364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701952.61999999988</v>
      </c>
      <c r="D417" s="2">
        <f>'PR-RAS'!E422</f>
        <v>737253.55999999994</v>
      </c>
      <c r="E417" s="2">
        <v>0</v>
      </c>
      <c r="F417" s="2">
        <v>0</v>
      </c>
      <c r="G417" s="3">
        <f t="shared" si="12"/>
        <v>905407.25183999981</v>
      </c>
      <c r="H417" s="3">
        <f t="shared" si="13"/>
        <v>0.8200000001816079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699463.13</v>
      </c>
      <c r="D418" s="2">
        <f>'PR-RAS'!E423</f>
        <v>790467.95000000007</v>
      </c>
      <c r="E418" s="2">
        <v>0</v>
      </c>
      <c r="F418" s="2">
        <v>0</v>
      </c>
      <c r="G418" s="3">
        <f t="shared" si="12"/>
        <v>950926.39551000006</v>
      </c>
      <c r="H418" s="3">
        <f t="shared" si="13"/>
        <v>0.17999999993480742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2489.4899999998743</v>
      </c>
      <c r="D419" s="2">
        <f>'PR-RAS'!E424</f>
        <v>0</v>
      </c>
      <c r="E419" s="2">
        <v>0</v>
      </c>
      <c r="F419" s="2">
        <v>0</v>
      </c>
      <c r="G419" s="3">
        <f t="shared" si="12"/>
        <v>1040.6068199999474</v>
      </c>
      <c r="H419" s="3">
        <f t="shared" si="13"/>
        <v>0.48999999987427145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53214.39000000013</v>
      </c>
      <c r="E420" s="2">
        <v>0</v>
      </c>
      <c r="F420" s="2">
        <v>0</v>
      </c>
      <c r="G420" s="3">
        <f t="shared" si="12"/>
        <v>44593.658820000106</v>
      </c>
      <c r="H420" s="3">
        <f t="shared" si="13"/>
        <v>0.39000000013038516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6338.45</v>
      </c>
      <c r="D421" s="2">
        <f>'PR-RAS'!E426</f>
        <v>7575.94</v>
      </c>
      <c r="E421" s="2">
        <v>0</v>
      </c>
      <c r="F421" s="2">
        <v>0</v>
      </c>
      <c r="G421" s="3">
        <f t="shared" si="12"/>
        <v>9025.9385999999995</v>
      </c>
      <c r="H421" s="3">
        <f t="shared" si="13"/>
        <v>0.51000000000021828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53253.120000000003</v>
      </c>
      <c r="E423" s="2">
        <v>0</v>
      </c>
      <c r="F423" s="2">
        <v>0</v>
      </c>
      <c r="G423" s="3">
        <f t="shared" si="12"/>
        <v>44945.633280000002</v>
      </c>
      <c r="H423" s="3">
        <f t="shared" si="13"/>
        <v>0.12000000000261934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701952.61999999988</v>
      </c>
      <c r="D637" s="2">
        <f>'PR-RAS'!E643</f>
        <v>737253.55999999994</v>
      </c>
      <c r="E637" s="2">
        <v>0</v>
      </c>
      <c r="F637" s="2">
        <v>0</v>
      </c>
      <c r="G637" s="3">
        <f t="shared" si="14"/>
        <v>1384228.3946399998</v>
      </c>
      <c r="H637" s="3">
        <f t="shared" si="15"/>
        <v>0.8200000001816079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699463.13</v>
      </c>
      <c r="D638" s="2">
        <f>'PR-RAS'!E644</f>
        <v>790467.95000000007</v>
      </c>
      <c r="E638" s="2">
        <v>0</v>
      </c>
      <c r="F638" s="2">
        <v>0</v>
      </c>
      <c r="G638" s="3">
        <f t="shared" si="14"/>
        <v>1452614.1821100002</v>
      </c>
      <c r="H638" s="3">
        <f t="shared" si="15"/>
        <v>0.17999999993480742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2489.4899999998743</v>
      </c>
      <c r="D639" s="2">
        <f>'PR-RAS'!E645</f>
        <v>0</v>
      </c>
      <c r="E639" s="2">
        <v>0</v>
      </c>
      <c r="F639" s="2">
        <v>0</v>
      </c>
      <c r="G639" s="3">
        <f t="shared" si="14"/>
        <v>1588.2946199999199</v>
      </c>
      <c r="H639" s="3">
        <f t="shared" si="15"/>
        <v>0.48999999987427145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53214.39000000013</v>
      </c>
      <c r="E640" s="2">
        <v>0</v>
      </c>
      <c r="F640" s="2">
        <v>0</v>
      </c>
      <c r="G640" s="3">
        <f t="shared" si="14"/>
        <v>68007.990420000162</v>
      </c>
      <c r="H640" s="3">
        <f t="shared" si="15"/>
        <v>0.39000000013038516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6338.45</v>
      </c>
      <c r="D641" s="2">
        <f>'PR-RAS'!E647</f>
        <v>7575.94</v>
      </c>
      <c r="E641" s="2">
        <v>0</v>
      </c>
      <c r="F641" s="2">
        <v>0</v>
      </c>
      <c r="G641" s="3">
        <f t="shared" si="14"/>
        <v>13753.811199999998</v>
      </c>
      <c r="H641" s="3">
        <f t="shared" si="15"/>
        <v>0.51000000000021828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8827.939999999875</v>
      </c>
      <c r="D643" s="2">
        <f>'PR-RAS'!E649</f>
        <v>0</v>
      </c>
      <c r="E643" s="2">
        <v>0</v>
      </c>
      <c r="F643" s="2">
        <v>0</v>
      </c>
      <c r="G643" s="3">
        <f t="shared" si="14"/>
        <v>5667.5374799999199</v>
      </c>
      <c r="H643" s="3">
        <f t="shared" si="15"/>
        <v>6.0000000125000952E-2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45638.450000000128</v>
      </c>
      <c r="E644" s="2">
        <v>0</v>
      </c>
      <c r="F644" s="2">
        <v>0</v>
      </c>
      <c r="G644" s="3">
        <f t="shared" si="14"/>
        <v>58691.046700000166</v>
      </c>
      <c r="H644" s="3">
        <f t="shared" si="15"/>
        <v>0.45000000012805685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6338.45</v>
      </c>
      <c r="D646" s="2">
        <f>'PR-RAS'!E653</f>
        <v>8942.73</v>
      </c>
      <c r="E646" s="2">
        <v>0</v>
      </c>
      <c r="F646" s="2">
        <v>0</v>
      </c>
      <c r="G646" s="3">
        <f t="shared" si="14"/>
        <v>15624.42195</v>
      </c>
      <c r="H646" s="3">
        <f t="shared" si="15"/>
        <v>0.72000000000025466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136948.18</v>
      </c>
      <c r="D647" s="2">
        <f>'PR-RAS'!E654</f>
        <v>122157.78</v>
      </c>
      <c r="E647" s="2">
        <v>0</v>
      </c>
      <c r="F647" s="2">
        <v>0</v>
      </c>
      <c r="G647" s="3">
        <f t="shared" si="14"/>
        <v>246296.37604</v>
      </c>
      <c r="H647" s="3">
        <f t="shared" si="15"/>
        <v>0.39999999999417923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134343.9</v>
      </c>
      <c r="D648" s="2">
        <f>'PR-RAS'!E655</f>
        <v>121717.59</v>
      </c>
      <c r="E648" s="2">
        <v>0</v>
      </c>
      <c r="F648" s="2">
        <v>0</v>
      </c>
      <c r="G648" s="3">
        <f t="shared" si="14"/>
        <v>244423.06475999998</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8942.7300000000105</v>
      </c>
      <c r="D649" s="2">
        <f>'PR-RAS'!E656</f>
        <v>9382.9200000000128</v>
      </c>
      <c r="E649" s="2">
        <v>0</v>
      </c>
      <c r="F649" s="2">
        <v>0</v>
      </c>
      <c r="G649" s="3">
        <f t="shared" si="14"/>
        <v>17955.153360000026</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30</v>
      </c>
      <c r="D651" s="2">
        <f>'PR-RAS'!E658</f>
        <v>28</v>
      </c>
      <c r="E651" s="2">
        <v>0</v>
      </c>
      <c r="F651" s="2">
        <v>0</v>
      </c>
      <c r="G651" s="3">
        <f t="shared" si="14"/>
        <v>55.9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28</v>
      </c>
      <c r="E653" s="2">
        <v>0</v>
      </c>
      <c r="F653" s="2">
        <v>0</v>
      </c>
      <c r="G653" s="3">
        <f t="shared" si="14"/>
        <v>56.072000000000003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584436.34</v>
      </c>
      <c r="D676" s="2">
        <f>'PR-RAS'!E683</f>
        <v>634289.09</v>
      </c>
      <c r="E676" s="2">
        <v>0</v>
      </c>
      <c r="F676" s="2">
        <v>0</v>
      </c>
      <c r="G676" s="3">
        <f t="shared" si="14"/>
        <v>1250784.8010000002</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1252</v>
      </c>
      <c r="D677" s="2">
        <f>'PR-RAS'!E684</f>
        <v>0</v>
      </c>
      <c r="E677" s="2">
        <v>0</v>
      </c>
      <c r="F677" s="2">
        <v>0</v>
      </c>
      <c r="G677" s="3">
        <f t="shared" si="14"/>
        <v>846.35200000000009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4251.0200000000004</v>
      </c>
      <c r="D678" s="2">
        <f>'PR-RAS'!E685</f>
        <v>5131.4799999999996</v>
      </c>
      <c r="E678" s="2">
        <v>0</v>
      </c>
      <c r="F678" s="2">
        <v>0</v>
      </c>
      <c r="G678" s="3">
        <f t="shared" si="14"/>
        <v>9825.9644600000011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15625.4</v>
      </c>
      <c r="D695" s="2">
        <f>'PR-RAS'!E702</f>
        <v>0</v>
      </c>
      <c r="E695" s="2">
        <v>0</v>
      </c>
      <c r="F695" s="2">
        <v>0</v>
      </c>
      <c r="G695" s="3">
        <f t="shared" si="14"/>
        <v>10844.027599999999</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10885.4</v>
      </c>
      <c r="D727" s="2">
        <f>'PR-RAS'!E734</f>
        <v>12877.8</v>
      </c>
      <c r="E727" s="2">
        <v>0</v>
      </c>
      <c r="F727" s="2">
        <v>0</v>
      </c>
      <c r="G727" s="3">
        <f t="shared" si="14"/>
        <v>26601.365999999998</v>
      </c>
      <c r="H727" s="3">
        <f t="shared" si="15"/>
        <v>0.6000000000003638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424.82</v>
      </c>
      <c r="D735" s="2">
        <f>'PR-RAS'!E742</f>
        <v>370</v>
      </c>
      <c r="E735" s="2">
        <v>0</v>
      </c>
      <c r="F735" s="2">
        <v>0</v>
      </c>
      <c r="G735" s="3">
        <f t="shared" si="14"/>
        <v>854.97787999999991</v>
      </c>
      <c r="H735" s="3">
        <f t="shared" si="15"/>
        <v>0.18000000000000682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6681.56</v>
      </c>
      <c r="D848" s="2">
        <f>'PR-RAS'!E855</f>
        <v>7181.92</v>
      </c>
      <c r="E848" s="2">
        <v>0</v>
      </c>
      <c r="F848" s="2">
        <v>0</v>
      </c>
      <c r="G848" s="3">
        <f t="shared" si="34"/>
        <v>17825.453799999999</v>
      </c>
      <c r="H848" s="3">
        <f t="shared" si="35"/>
        <v>0.51999999999952706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882354.14999999991</v>
      </c>
      <c r="D1011" s="7">
        <f>BILANCA!E6</f>
        <v>936647.23</v>
      </c>
      <c r="E1011" s="7">
        <v>0</v>
      </c>
      <c r="F1011" s="7">
        <v>0</v>
      </c>
      <c r="G1011" s="8">
        <f t="shared" ref="G1011:G1306" si="38">B1011/1000*C1011+B1011/500*D1011</f>
        <v>2755.6486100000002</v>
      </c>
      <c r="H1011" s="8">
        <f t="shared" si="35"/>
        <v>0.37999999988824129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873411.39999999991</v>
      </c>
      <c r="D1012" s="2">
        <f>BILANCA!E7</f>
        <v>874011.16999999993</v>
      </c>
      <c r="E1012" s="2">
        <v>0</v>
      </c>
      <c r="F1012" s="2">
        <v>0</v>
      </c>
      <c r="G1012" s="3">
        <f t="shared" si="38"/>
        <v>5242.8674799999999</v>
      </c>
      <c r="H1012" s="3">
        <f t="shared" si="35"/>
        <v>0.56999999983236194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387.68</v>
      </c>
      <c r="D1013" s="2">
        <f>BILANCA!E8</f>
        <v>387.68</v>
      </c>
      <c r="E1013" s="2">
        <v>0</v>
      </c>
      <c r="F1013" s="2">
        <v>0</v>
      </c>
      <c r="G1013" s="3">
        <f t="shared" si="38"/>
        <v>3.4891200000000002</v>
      </c>
      <c r="H1013" s="3">
        <f t="shared" si="35"/>
        <v>0.63999999999998636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387.68</v>
      </c>
      <c r="D1014" s="2">
        <f>BILANCA!E9</f>
        <v>387.68</v>
      </c>
      <c r="E1014" s="2">
        <v>0</v>
      </c>
      <c r="F1014" s="2">
        <v>0</v>
      </c>
      <c r="G1014" s="3">
        <f t="shared" si="38"/>
        <v>4.6521600000000003</v>
      </c>
      <c r="H1014" s="3">
        <f t="shared" si="35"/>
        <v>0.63999999999998636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873023.71999999986</v>
      </c>
      <c r="D1017" s="2">
        <f>BILANCA!E12</f>
        <v>873623.48999999987</v>
      </c>
      <c r="E1017" s="2">
        <v>0</v>
      </c>
      <c r="F1017" s="2">
        <v>0</v>
      </c>
      <c r="G1017" s="3">
        <f t="shared" si="38"/>
        <v>18341.894899999999</v>
      </c>
      <c r="H1017" s="3">
        <f t="shared" si="35"/>
        <v>0.77000000001862645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726182.55999999982</v>
      </c>
      <c r="D1018" s="2">
        <f>BILANCA!E13</f>
        <v>716092.37999999989</v>
      </c>
      <c r="E1018" s="2">
        <v>0</v>
      </c>
      <c r="F1018" s="2">
        <v>0</v>
      </c>
      <c r="G1018" s="3">
        <f t="shared" si="38"/>
        <v>17266.938559999999</v>
      </c>
      <c r="H1018" s="3">
        <f t="shared" si="35"/>
        <v>0.82000000006519258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1219539.3799999999</v>
      </c>
      <c r="D1020" s="2">
        <f>BILANCA!E15</f>
        <v>1224629.3799999999</v>
      </c>
      <c r="E1020" s="2">
        <v>0</v>
      </c>
      <c r="F1020" s="2">
        <v>0</v>
      </c>
      <c r="G1020" s="3">
        <f t="shared" si="38"/>
        <v>36687.981399999997</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493356.82</v>
      </c>
      <c r="D1023" s="2">
        <f>BILANCA!E18</f>
        <v>508537</v>
      </c>
      <c r="E1023" s="2">
        <v>0</v>
      </c>
      <c r="F1023" s="2">
        <v>0</v>
      </c>
      <c r="G1023" s="3">
        <f t="shared" si="38"/>
        <v>19635.60066</v>
      </c>
      <c r="H1023" s="3">
        <f t="shared" si="35"/>
        <v>0.17999999999301508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134698</v>
      </c>
      <c r="D1024" s="2">
        <f>BILANCA!E19</f>
        <v>140060.24999999997</v>
      </c>
      <c r="E1024" s="2">
        <v>0</v>
      </c>
      <c r="F1024" s="2">
        <v>0</v>
      </c>
      <c r="G1024" s="3">
        <f t="shared" si="38"/>
        <v>5807.4589999999989</v>
      </c>
      <c r="H1024" s="3">
        <f t="shared" si="35"/>
        <v>0.24999999997089617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134691.59</v>
      </c>
      <c r="D1025" s="2">
        <f>BILANCA!E20</f>
        <v>139314.09</v>
      </c>
      <c r="E1025" s="2">
        <v>0</v>
      </c>
      <c r="F1025" s="2">
        <v>0</v>
      </c>
      <c r="G1025" s="3">
        <f t="shared" si="38"/>
        <v>6199.79655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9370.76</v>
      </c>
      <c r="D1026" s="2">
        <f>BILANCA!E21</f>
        <v>9479.76</v>
      </c>
      <c r="E1026" s="2">
        <v>0</v>
      </c>
      <c r="F1026" s="2">
        <v>0</v>
      </c>
      <c r="G1026" s="3">
        <f t="shared" si="38"/>
        <v>453.28448000000003</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40400.550000000003</v>
      </c>
      <c r="D1027" s="2">
        <f>BILANCA!E22</f>
        <v>42600.2</v>
      </c>
      <c r="E1027" s="2">
        <v>0</v>
      </c>
      <c r="F1027" s="2">
        <v>0</v>
      </c>
      <c r="G1027" s="3">
        <f t="shared" si="38"/>
        <v>2135.2161500000002</v>
      </c>
      <c r="H1027" s="3">
        <f t="shared" si="35"/>
        <v>0.64999999999417923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635.21</v>
      </c>
      <c r="D1028" s="2">
        <f>BILANCA!E23</f>
        <v>635.21</v>
      </c>
      <c r="E1028" s="2">
        <v>0</v>
      </c>
      <c r="F1028" s="2">
        <v>0</v>
      </c>
      <c r="G1028" s="3">
        <f t="shared" si="38"/>
        <v>34.301340000000003</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1015.33</v>
      </c>
      <c r="D1030" s="2">
        <f>BILANCA!E25</f>
        <v>1015.33</v>
      </c>
      <c r="E1030" s="2">
        <v>0</v>
      </c>
      <c r="F1030" s="2">
        <v>0</v>
      </c>
      <c r="G1030" s="3">
        <f t="shared" si="38"/>
        <v>60.919799999999995</v>
      </c>
      <c r="H1030" s="3">
        <f t="shared" si="35"/>
        <v>0.66000000000008185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51415.44</v>
      </c>
      <c r="D1033" s="2">
        <f>BILANCA!E28</f>
        <v>52984.34</v>
      </c>
      <c r="E1033" s="2">
        <v>0</v>
      </c>
      <c r="F1033" s="2">
        <v>0</v>
      </c>
      <c r="G1033" s="3">
        <f t="shared" si="38"/>
        <v>3619.8347599999997</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12143.16</v>
      </c>
      <c r="D1040" s="2">
        <f>BILANCA!E35</f>
        <v>17470.86</v>
      </c>
      <c r="E1040" s="2">
        <v>0</v>
      </c>
      <c r="F1040" s="2">
        <v>0</v>
      </c>
      <c r="G1040" s="3">
        <f t="shared" si="38"/>
        <v>1412.5464000000002</v>
      </c>
      <c r="H1040" s="3">
        <f t="shared" si="35"/>
        <v>0.2999999999992724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23835.86</v>
      </c>
      <c r="D1041" s="2">
        <f>BILANCA!E36</f>
        <v>29163.56</v>
      </c>
      <c r="E1041" s="2">
        <v>0</v>
      </c>
      <c r="F1041" s="2">
        <v>0</v>
      </c>
      <c r="G1041" s="3">
        <f t="shared" si="38"/>
        <v>2547.0523800000001</v>
      </c>
      <c r="H1041" s="3">
        <f t="shared" si="35"/>
        <v>0.57999999999810825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11692.7</v>
      </c>
      <c r="D1045" s="2">
        <f>BILANCA!E40</f>
        <v>11692.7</v>
      </c>
      <c r="E1045" s="2">
        <v>0</v>
      </c>
      <c r="F1045" s="2">
        <v>0</v>
      </c>
      <c r="G1045" s="3">
        <f t="shared" si="38"/>
        <v>1227.7335000000003</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3145.11</v>
      </c>
      <c r="D1059" s="2">
        <f>BILANCA!E54</f>
        <v>4490.8500000000004</v>
      </c>
      <c r="E1059" s="2">
        <v>0</v>
      </c>
      <c r="F1059" s="2">
        <v>0</v>
      </c>
      <c r="G1059" s="3">
        <f t="shared" si="38"/>
        <v>594.21369000000004</v>
      </c>
      <c r="H1059" s="3">
        <f t="shared" si="35"/>
        <v>0.25999999999976353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3145.11</v>
      </c>
      <c r="D1060" s="2">
        <f>BILANCA!E55</f>
        <v>4490.8500000000004</v>
      </c>
      <c r="E1060" s="2">
        <v>0</v>
      </c>
      <c r="F1060" s="2">
        <v>0</v>
      </c>
      <c r="G1060" s="3">
        <f t="shared" si="38"/>
        <v>606.34050000000002</v>
      </c>
      <c r="H1060" s="3">
        <f t="shared" si="35"/>
        <v>0.25999999999976353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8942.75</v>
      </c>
      <c r="D1074" s="2">
        <f>BILANCA!E69</f>
        <v>62636.060000000005</v>
      </c>
      <c r="E1074" s="2">
        <v>0</v>
      </c>
      <c r="F1074" s="2">
        <v>0</v>
      </c>
      <c r="G1074" s="3">
        <f t="shared" si="38"/>
        <v>8589.7516800000012</v>
      </c>
      <c r="H1074" s="3">
        <f t="shared" si="35"/>
        <v>0.31000000000494765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8942.73</v>
      </c>
      <c r="D1075" s="2">
        <f>BILANCA!E70</f>
        <v>9382.92</v>
      </c>
      <c r="E1075" s="2">
        <v>0</v>
      </c>
      <c r="F1075" s="2">
        <v>0</v>
      </c>
      <c r="G1075" s="3">
        <f t="shared" si="38"/>
        <v>1801.0570500000001</v>
      </c>
      <c r="H1075" s="3">
        <f t="shared" si="35"/>
        <v>0.3500000000003638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8942.73</v>
      </c>
      <c r="D1076" s="2">
        <f>BILANCA!E71</f>
        <v>9382.92</v>
      </c>
      <c r="E1076" s="2">
        <v>0</v>
      </c>
      <c r="F1076" s="2">
        <v>0</v>
      </c>
      <c r="G1076" s="3">
        <f t="shared" si="38"/>
        <v>1828.7656200000001</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8942.73</v>
      </c>
      <c r="D1078" s="2">
        <f>BILANCA!E73</f>
        <v>9382.92</v>
      </c>
      <c r="E1078" s="2">
        <v>0</v>
      </c>
      <c r="F1078" s="2">
        <v>0</v>
      </c>
      <c r="G1078" s="3">
        <f t="shared" si="38"/>
        <v>1884.1827600000001</v>
      </c>
      <c r="H1078" s="3">
        <f t="shared" si="35"/>
        <v>0.3500000000003638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0.02</v>
      </c>
      <c r="D1087" s="2">
        <f>BILANCA!E82</f>
        <v>0.02</v>
      </c>
      <c r="E1087" s="2">
        <v>0</v>
      </c>
      <c r="F1087" s="2">
        <v>0</v>
      </c>
      <c r="G1087" s="3">
        <f t="shared" si="38"/>
        <v>4.62E-3</v>
      </c>
      <c r="H1087" s="3">
        <f t="shared" si="35"/>
        <v>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0.02</v>
      </c>
      <c r="D1092" s="2">
        <f>BILANCA!E87</f>
        <v>0.02</v>
      </c>
      <c r="E1092" s="2">
        <v>0</v>
      </c>
      <c r="F1092" s="2">
        <v>0</v>
      </c>
      <c r="G1092" s="3">
        <f t="shared" si="38"/>
        <v>4.9200000000000008E-3</v>
      </c>
      <c r="H1092" s="3">
        <f t="shared" si="35"/>
        <v>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53253.120000000003</v>
      </c>
      <c r="E1152" s="2">
        <v>0</v>
      </c>
      <c r="F1152" s="2">
        <v>0</v>
      </c>
      <c r="G1152" s="3">
        <f t="shared" si="38"/>
        <v>15123.88608</v>
      </c>
      <c r="H1152" s="3">
        <f t="shared" si="41"/>
        <v>0.12000000000261934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53253.120000000003</v>
      </c>
      <c r="E1155" s="2">
        <v>0</v>
      </c>
      <c r="F1155" s="2">
        <v>0</v>
      </c>
      <c r="G1155" s="3">
        <f t="shared" si="38"/>
        <v>15443.4048</v>
      </c>
      <c r="H1155" s="3">
        <f t="shared" si="41"/>
        <v>0.12000000000261934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53253.120000000003</v>
      </c>
      <c r="E1161" s="2">
        <v>0</v>
      </c>
      <c r="F1161" s="2">
        <v>0</v>
      </c>
      <c r="G1161" s="3">
        <f t="shared" si="38"/>
        <v>16082.44224</v>
      </c>
      <c r="H1161" s="3">
        <f t="shared" si="41"/>
        <v>0.12000000000261934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882354.15</v>
      </c>
      <c r="D1180" s="2">
        <f>BILANCA!E176</f>
        <v>936647.2300000001</v>
      </c>
      <c r="E1180" s="2">
        <v>0</v>
      </c>
      <c r="F1180" s="2">
        <v>0</v>
      </c>
      <c r="G1180" s="3">
        <f t="shared" si="38"/>
        <v>468460.26370000001</v>
      </c>
      <c r="H1180" s="3">
        <f t="shared" si="41"/>
        <v>0.38000000012107193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114.81</v>
      </c>
      <c r="D1181" s="2">
        <f>BILANCA!E177</f>
        <v>55021.389999999992</v>
      </c>
      <c r="E1181" s="2">
        <v>0</v>
      </c>
      <c r="F1181" s="2">
        <v>0</v>
      </c>
      <c r="G1181" s="3">
        <f t="shared" si="38"/>
        <v>18836.947889999999</v>
      </c>
      <c r="H1181" s="3">
        <f t="shared" si="41"/>
        <v>0.57999999999213969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0.02</v>
      </c>
      <c r="D1182" s="2">
        <f>BILANCA!E178</f>
        <v>54827.369999999995</v>
      </c>
      <c r="E1182" s="2">
        <v>0</v>
      </c>
      <c r="F1182" s="2">
        <v>0</v>
      </c>
      <c r="G1182" s="3">
        <f t="shared" si="38"/>
        <v>18860.618719999999</v>
      </c>
      <c r="H1182" s="3">
        <f t="shared" si="41"/>
        <v>0.3899999999953434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51347.6</v>
      </c>
      <c r="E1183" s="2">
        <v>0</v>
      </c>
      <c r="F1183" s="2">
        <v>0</v>
      </c>
      <c r="G1183" s="3">
        <f t="shared" si="38"/>
        <v>17766.2696</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3479.77</v>
      </c>
      <c r="E1184" s="2">
        <v>0</v>
      </c>
      <c r="F1184" s="2">
        <v>0</v>
      </c>
      <c r="G1184" s="3">
        <f t="shared" si="38"/>
        <v>1210.9599599999999</v>
      </c>
      <c r="H1184" s="3">
        <f t="shared" si="41"/>
        <v>0.23000000000001819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0.02</v>
      </c>
      <c r="D1200" s="2">
        <f>BILANCA!E196</f>
        <v>0</v>
      </c>
      <c r="E1200" s="2">
        <v>0</v>
      </c>
      <c r="F1200" s="2">
        <v>0</v>
      </c>
      <c r="G1200" s="3">
        <f t="shared" si="38"/>
        <v>3.8E-3</v>
      </c>
      <c r="H1200" s="3">
        <f t="shared" si="41"/>
        <v>0.02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114.79</v>
      </c>
      <c r="D1201" s="2">
        <f>BILANCA!E197</f>
        <v>0</v>
      </c>
      <c r="E1201" s="2">
        <v>0</v>
      </c>
      <c r="F1201" s="2">
        <v>0</v>
      </c>
      <c r="G1201" s="3">
        <f t="shared" si="38"/>
        <v>21.924890000000001</v>
      </c>
      <c r="H1201" s="3">
        <f t="shared" si="41"/>
        <v>0.20999999999999375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114.79</v>
      </c>
      <c r="D1203" s="2">
        <f>BILANCA!E199</f>
        <v>0</v>
      </c>
      <c r="E1203" s="2">
        <v>0</v>
      </c>
      <c r="F1203" s="2">
        <v>0</v>
      </c>
      <c r="G1203" s="3">
        <f t="shared" si="44"/>
        <v>22.154470000000003</v>
      </c>
      <c r="H1203" s="3">
        <f t="shared" si="45"/>
        <v>0.20999999999999375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194.02</v>
      </c>
      <c r="E1251" s="2">
        <v>0</v>
      </c>
      <c r="F1251" s="2">
        <v>0</v>
      </c>
      <c r="G1251" s="3">
        <f>B1251/1000*C1251+B1251/500*D1251</f>
        <v>93.51764</v>
      </c>
      <c r="H1251" s="3">
        <f>ABS(C1251-ROUND(C1251,0))+ABS(D1251-ROUND(D1251,0))</f>
        <v>2.0000000000010232E-2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882239.34</v>
      </c>
      <c r="D1255" s="2">
        <f>BILANCA!E251</f>
        <v>881625.84000000008</v>
      </c>
      <c r="E1255" s="2">
        <v>0</v>
      </c>
      <c r="F1255" s="2">
        <v>0</v>
      </c>
      <c r="G1255" s="3">
        <f t="shared" si="38"/>
        <v>648145.29989999998</v>
      </c>
      <c r="H1255" s="3">
        <f t="shared" si="41"/>
        <v>0.49999999988358468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873411.4</v>
      </c>
      <c r="D1256" s="2">
        <f>BILANCA!E252</f>
        <v>874011.17</v>
      </c>
      <c r="E1256" s="2">
        <v>0</v>
      </c>
      <c r="F1256" s="2">
        <v>0</v>
      </c>
      <c r="G1256" s="3">
        <f t="shared" si="38"/>
        <v>644872.70004000003</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873411.4</v>
      </c>
      <c r="D1257" s="2">
        <f>BILANCA!E253</f>
        <v>874011.17</v>
      </c>
      <c r="E1257" s="2">
        <v>0</v>
      </c>
      <c r="F1257" s="2">
        <v>0</v>
      </c>
      <c r="G1257" s="3">
        <f t="shared" si="38"/>
        <v>647494.13378000003</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8827.94</v>
      </c>
      <c r="D1259" s="2">
        <f>BILANCA!E255</f>
        <v>-45638.45</v>
      </c>
      <c r="E1259" s="2">
        <v>0</v>
      </c>
      <c r="F1259" s="2">
        <v>0</v>
      </c>
      <c r="G1259" s="3">
        <f t="shared" si="38"/>
        <v>-20529.791039999996</v>
      </c>
      <c r="H1259" s="3">
        <f t="shared" si="41"/>
        <v>0.5099999999965803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8827.94</v>
      </c>
      <c r="D1260" s="2">
        <f>BILANCA!E256</f>
        <v>0</v>
      </c>
      <c r="E1260" s="2">
        <v>0</v>
      </c>
      <c r="F1260" s="2">
        <v>0</v>
      </c>
      <c r="G1260" s="3">
        <f t="shared" si="38"/>
        <v>2206.9850000000001</v>
      </c>
      <c r="H1260" s="3">
        <f t="shared" si="41"/>
        <v>5.9999999999490683E-2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8827.94</v>
      </c>
      <c r="D1261" s="2">
        <f>BILANCA!E257</f>
        <v>0</v>
      </c>
      <c r="E1261" s="2">
        <v>0</v>
      </c>
      <c r="F1261" s="2">
        <v>0</v>
      </c>
      <c r="G1261" s="3">
        <f t="shared" si="38"/>
        <v>2215.8129400000003</v>
      </c>
      <c r="H1261" s="3">
        <f t="shared" si="41"/>
        <v>5.9999999999490683E-2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45638.45</v>
      </c>
      <c r="E1264" s="2">
        <v>0</v>
      </c>
      <c r="F1264" s="2">
        <v>0</v>
      </c>
      <c r="G1264" s="3">
        <f t="shared" si="38"/>
        <v>23184.332599999998</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45638.45</v>
      </c>
      <c r="E1265" s="2">
        <v>0</v>
      </c>
      <c r="F1265" s="2">
        <v>0</v>
      </c>
      <c r="G1265" s="3">
        <f t="shared" si="38"/>
        <v>23275.609499999999</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53253.120000000003</v>
      </c>
      <c r="E1278" s="2">
        <v>0</v>
      </c>
      <c r="F1278" s="2">
        <v>0</v>
      </c>
      <c r="G1278" s="3">
        <f t="shared" si="38"/>
        <v>28543.672320000001</v>
      </c>
      <c r="H1278" s="3">
        <f t="shared" si="41"/>
        <v>0.12000000000261934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53253.120000000003</v>
      </c>
      <c r="E1281" s="2">
        <v>0</v>
      </c>
      <c r="F1281" s="2">
        <v>0</v>
      </c>
      <c r="G1281" s="3">
        <f t="shared" si="48"/>
        <v>28863.191040000005</v>
      </c>
      <c r="H1281" s="3">
        <f t="shared" si="49"/>
        <v>0.12000000000261934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53253.120000000003</v>
      </c>
      <c r="E1287" s="2">
        <v>0</v>
      </c>
      <c r="F1287" s="2">
        <v>0</v>
      </c>
      <c r="G1287" s="3">
        <f t="shared" si="48"/>
        <v>29502.228480000005</v>
      </c>
      <c r="H1287" s="3">
        <f t="shared" si="49"/>
        <v>0.12000000000261934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53253.120000000003</v>
      </c>
      <c r="E1306" s="2">
        <v>0</v>
      </c>
      <c r="F1306" s="2">
        <v>0</v>
      </c>
      <c r="G1306" s="3">
        <f t="shared" si="38"/>
        <v>31525.847040000001</v>
      </c>
      <c r="H1306" s="3">
        <f t="shared" si="41"/>
        <v>0.12000000000261934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0.02</v>
      </c>
      <c r="D1311" s="2">
        <f>BILANCA!E308</f>
        <v>0.02</v>
      </c>
      <c r="E1311" s="2">
        <v>0</v>
      </c>
      <c r="F1311" s="2">
        <v>0</v>
      </c>
      <c r="G1311" s="3">
        <f t="shared" si="52"/>
        <v>1.806E-2</v>
      </c>
      <c r="H1311" s="3">
        <f t="shared" si="41"/>
        <v>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0.02</v>
      </c>
      <c r="D1340" s="2">
        <f>BILANCA!E337</f>
        <v>54827.37</v>
      </c>
      <c r="E1340" s="2">
        <v>0</v>
      </c>
      <c r="F1340" s="2">
        <v>0</v>
      </c>
      <c r="G1340" s="3">
        <f t="shared" si="52"/>
        <v>36186.070800000001</v>
      </c>
      <c r="H1340" s="3">
        <f t="shared" si="41"/>
        <v>0.39000000000261936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114.79</v>
      </c>
      <c r="D1342" s="2">
        <f>BILANCA!E339</f>
        <v>0</v>
      </c>
      <c r="E1342" s="2">
        <v>0</v>
      </c>
      <c r="F1342" s="2">
        <v>0</v>
      </c>
      <c r="G1342" s="3">
        <f t="shared" si="52"/>
        <v>38.110280000000003</v>
      </c>
      <c r="H1342" s="3">
        <f t="shared" si="41"/>
        <v>0.20999999999999375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194</v>
      </c>
      <c r="E1371" s="2">
        <v>0</v>
      </c>
      <c r="F1371" s="2">
        <v>0</v>
      </c>
      <c r="G1371" s="3">
        <f t="shared" si="57"/>
        <v>140.06799999999998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0.02</v>
      </c>
      <c r="E1383" s="2">
        <v>0</v>
      </c>
      <c r="F1383" s="2">
        <v>0</v>
      </c>
      <c r="G1383" s="3">
        <f t="shared" si="59"/>
        <v>1.4920000000000001E-2</v>
      </c>
      <c r="H1383" s="3">
        <f t="shared" si="60"/>
        <v>0.02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699463.13</v>
      </c>
      <c r="D1510" s="2">
        <f>'RAS-funkcijski'!E114</f>
        <v>790467.95</v>
      </c>
      <c r="E1510" s="2">
        <v>0</v>
      </c>
      <c r="F1510" s="2">
        <v>0</v>
      </c>
      <c r="G1510" s="3">
        <f t="shared" si="52"/>
        <v>250843.8933</v>
      </c>
      <c r="H1510" s="3">
        <f t="shared" si="63"/>
        <v>0.18000000005122274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699463.13</v>
      </c>
      <c r="D1511" s="2">
        <f>'RAS-funkcijski'!E115</f>
        <v>790467.95</v>
      </c>
      <c r="E1511" s="2">
        <v>0</v>
      </c>
      <c r="F1511" s="2">
        <v>0</v>
      </c>
      <c r="G1511" s="3">
        <f t="shared" si="52"/>
        <v>253124.29233000003</v>
      </c>
      <c r="H1511" s="3">
        <f t="shared" si="63"/>
        <v>0.18000000005122274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699463.13</v>
      </c>
      <c r="D1513" s="2">
        <f>'RAS-funkcijski'!E117</f>
        <v>790467.95</v>
      </c>
      <c r="E1513" s="2">
        <v>0</v>
      </c>
      <c r="F1513" s="2">
        <v>0</v>
      </c>
      <c r="G1513" s="3">
        <f t="shared" si="52"/>
        <v>257685.09039</v>
      </c>
      <c r="H1513" s="3">
        <f t="shared" si="63"/>
        <v>0.18000000005122274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699463.13</v>
      </c>
      <c r="D1537" s="14">
        <f>'RAS-funkcijski'!E141</f>
        <v>790467.95</v>
      </c>
      <c r="E1537" s="14">
        <v>0</v>
      </c>
      <c r="F1537" s="14">
        <v>0</v>
      </c>
      <c r="G1537" s="15">
        <f t="shared" si="52"/>
        <v>312414.66711000004</v>
      </c>
      <c r="H1537" s="15">
        <f t="shared" si="63"/>
        <v>0.18000000005122274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24135.98</v>
      </c>
      <c r="D1538" s="7">
        <f>'P-VRIO'!E5</f>
        <v>18679.080000000002</v>
      </c>
      <c r="E1538" s="7">
        <v>0</v>
      </c>
      <c r="F1538" s="7">
        <v>0</v>
      </c>
      <c r="G1538" s="8">
        <f t="shared" si="52"/>
        <v>61.494140000000002</v>
      </c>
      <c r="H1538" s="8">
        <f t="shared" si="63"/>
        <v>0.10000000000218279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16749.080000000002</v>
      </c>
      <c r="E1539" s="2">
        <v>0</v>
      </c>
      <c r="F1539" s="2">
        <v>0</v>
      </c>
      <c r="G1539" s="3">
        <f t="shared" si="52"/>
        <v>66.996320000000011</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16749.080000000002</v>
      </c>
      <c r="E1540" s="2">
        <v>0</v>
      </c>
      <c r="F1540" s="2">
        <v>0</v>
      </c>
      <c r="G1540" s="3">
        <f t="shared" si="52"/>
        <v>100.49448000000001</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16749.080000000002</v>
      </c>
      <c r="E1542" s="2">
        <v>0</v>
      </c>
      <c r="F1542" s="2">
        <v>0</v>
      </c>
      <c r="G1542" s="3">
        <f t="shared" si="52"/>
        <v>167.49080000000001</v>
      </c>
      <c r="H1542" s="3">
        <f t="shared" si="63"/>
        <v>8.000000000174623E-2</v>
      </c>
      <c r="I1542" s="11">
        <f t="shared" si="64"/>
        <v>13.399264000292478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24135.98</v>
      </c>
      <c r="D1555" s="2">
        <f>'P-VRIO'!E22</f>
        <v>1930</v>
      </c>
      <c r="E1555" s="2">
        <v>0</v>
      </c>
      <c r="F1555" s="2">
        <v>0</v>
      </c>
      <c r="G1555" s="3">
        <f t="shared" si="52"/>
        <v>503.92764</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24135.98</v>
      </c>
      <c r="D1556" s="2">
        <f>'P-VRIO'!E23</f>
        <v>1930</v>
      </c>
      <c r="E1556" s="2">
        <v>0</v>
      </c>
      <c r="F1556" s="2">
        <v>0</v>
      </c>
      <c r="G1556" s="3">
        <f t="shared" si="52"/>
        <v>531.92362000000003</v>
      </c>
      <c r="H1556" s="3">
        <f t="shared" si="63"/>
        <v>2.0000000000436557E-2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24135.98</v>
      </c>
      <c r="D1558" s="2">
        <f>'P-VRIO'!E25</f>
        <v>1930</v>
      </c>
      <c r="E1558" s="2">
        <v>0</v>
      </c>
      <c r="F1558" s="2">
        <v>0</v>
      </c>
      <c r="G1558" s="3">
        <f t="shared" si="52"/>
        <v>587.91558000000009</v>
      </c>
      <c r="H1558" s="3">
        <f t="shared" si="63"/>
        <v>2.0000000000436557E-2</v>
      </c>
      <c r="I1558" s="11">
        <f t="shared" si="66"/>
        <v>11.758311600256661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114.81</v>
      </c>
      <c r="D1582" s="7"/>
      <c r="E1582" s="7">
        <v>0</v>
      </c>
      <c r="F1582" s="7">
        <v>0</v>
      </c>
      <c r="G1582" s="8">
        <f t="shared" ref="G1582:G1686" si="70">B1582/1000*C1582</f>
        <v>0.11481000000000001</v>
      </c>
      <c r="H1582" s="8">
        <f t="shared" ref="H1582:H1686" si="71">ABS(C1582-ROUND(C1582,0))</f>
        <v>0.18999999999999773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793912.45</v>
      </c>
      <c r="D1583" s="2">
        <v>0</v>
      </c>
      <c r="E1583" s="2">
        <v>0</v>
      </c>
      <c r="F1583" s="2">
        <v>0</v>
      </c>
      <c r="G1583" s="3">
        <f t="shared" si="70"/>
        <v>1587.8248999999998</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772923.23</v>
      </c>
      <c r="D1585" s="2">
        <v>0</v>
      </c>
      <c r="E1585" s="2">
        <v>0</v>
      </c>
      <c r="F1585" s="2">
        <v>0</v>
      </c>
      <c r="G1585" s="3">
        <f t="shared" si="70"/>
        <v>3091.69292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666076.76</v>
      </c>
      <c r="D1586" s="2">
        <v>0</v>
      </c>
      <c r="E1586" s="2">
        <v>0</v>
      </c>
      <c r="F1586" s="2">
        <v>0</v>
      </c>
      <c r="G1586" s="3">
        <f t="shared" si="70"/>
        <v>3330.3838000000001</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99036.7</v>
      </c>
      <c r="D1587" s="2">
        <v>0</v>
      </c>
      <c r="E1587" s="2">
        <v>0</v>
      </c>
      <c r="F1587" s="2">
        <v>0</v>
      </c>
      <c r="G1587" s="3">
        <f t="shared" si="70"/>
        <v>594.22019999999998</v>
      </c>
      <c r="H1587" s="3">
        <f t="shared" si="71"/>
        <v>0.30000000000291038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414.65</v>
      </c>
      <c r="D1588" s="2">
        <v>0</v>
      </c>
      <c r="E1588" s="2">
        <v>0</v>
      </c>
      <c r="F1588" s="2">
        <v>0</v>
      </c>
      <c r="G1588" s="3">
        <f t="shared" si="70"/>
        <v>2.9025499999999997</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7181.92</v>
      </c>
      <c r="D1591" s="2">
        <v>0</v>
      </c>
      <c r="E1591" s="2">
        <v>0</v>
      </c>
      <c r="F1591" s="2">
        <v>0</v>
      </c>
      <c r="G1591" s="3">
        <f t="shared" si="70"/>
        <v>71.819200000000009</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213.2</v>
      </c>
      <c r="D1592" s="2">
        <v>0</v>
      </c>
      <c r="E1592" s="2">
        <v>0</v>
      </c>
      <c r="F1592" s="2">
        <v>0</v>
      </c>
      <c r="G1592" s="3">
        <f t="shared" si="70"/>
        <v>2.3451999999999997</v>
      </c>
      <c r="H1592" s="3">
        <f t="shared" si="71"/>
        <v>0.19999999999998863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15418.85</v>
      </c>
      <c r="D1594" s="2">
        <v>0</v>
      </c>
      <c r="E1594" s="2">
        <v>0</v>
      </c>
      <c r="F1594" s="2">
        <v>0</v>
      </c>
      <c r="G1594" s="3">
        <f t="shared" si="70"/>
        <v>200.44505000000001</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5570.37</v>
      </c>
      <c r="D1601" s="2">
        <v>0</v>
      </c>
      <c r="E1601" s="2">
        <v>0</v>
      </c>
      <c r="F1601" s="2">
        <v>0</v>
      </c>
      <c r="G1601" s="3">
        <f>B1601/1000*C1601</f>
        <v>111.4074</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739005.87000000011</v>
      </c>
      <c r="D1602" s="2">
        <v>0</v>
      </c>
      <c r="E1602" s="2">
        <v>0</v>
      </c>
      <c r="F1602" s="2">
        <v>0</v>
      </c>
      <c r="G1602" s="3">
        <f t="shared" si="70"/>
        <v>15519.123270000004</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718095.88000000012</v>
      </c>
      <c r="D1604" s="2">
        <v>0</v>
      </c>
      <c r="E1604" s="2">
        <v>0</v>
      </c>
      <c r="F1604" s="2">
        <v>0</v>
      </c>
      <c r="G1604" s="3">
        <f t="shared" si="70"/>
        <v>16516.205240000003</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614729.16</v>
      </c>
      <c r="D1605" s="2">
        <v>0</v>
      </c>
      <c r="E1605" s="2">
        <v>0</v>
      </c>
      <c r="F1605" s="2">
        <v>0</v>
      </c>
      <c r="G1605" s="3">
        <f t="shared" si="70"/>
        <v>14753.49984</v>
      </c>
      <c r="H1605" s="3">
        <f t="shared" si="71"/>
        <v>0.16000000003259629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95556.93</v>
      </c>
      <c r="D1606" s="2">
        <v>0</v>
      </c>
      <c r="E1606" s="2">
        <v>0</v>
      </c>
      <c r="F1606" s="2">
        <v>0</v>
      </c>
      <c r="G1606" s="3">
        <f t="shared" si="70"/>
        <v>2388.9232499999998</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414.65</v>
      </c>
      <c r="D1607" s="2">
        <v>0</v>
      </c>
      <c r="E1607" s="2">
        <v>0</v>
      </c>
      <c r="F1607" s="2">
        <v>0</v>
      </c>
      <c r="G1607" s="3">
        <f t="shared" si="70"/>
        <v>10.780899999999999</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7181.92</v>
      </c>
      <c r="D1610" s="2">
        <v>0</v>
      </c>
      <c r="E1610" s="2">
        <v>0</v>
      </c>
      <c r="F1610" s="2">
        <v>0</v>
      </c>
      <c r="G1610" s="3">
        <f t="shared" si="70"/>
        <v>208.27568000000002</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213.2</v>
      </c>
      <c r="D1611" s="2">
        <v>0</v>
      </c>
      <c r="E1611" s="2">
        <v>0</v>
      </c>
      <c r="F1611" s="2">
        <v>0</v>
      </c>
      <c r="G1611" s="3">
        <f t="shared" si="70"/>
        <v>6.395999999999999</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0.02</v>
      </c>
      <c r="D1612" s="2">
        <v>0</v>
      </c>
      <c r="E1612" s="2">
        <v>0</v>
      </c>
      <c r="F1612" s="2">
        <v>0</v>
      </c>
      <c r="G1612" s="3">
        <f t="shared" si="70"/>
        <v>6.2E-4</v>
      </c>
      <c r="H1612" s="3">
        <f t="shared" si="71"/>
        <v>0.02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15533.64</v>
      </c>
      <c r="D1613" s="2">
        <v>0</v>
      </c>
      <c r="E1613" s="2">
        <v>0</v>
      </c>
      <c r="F1613" s="2">
        <v>0</v>
      </c>
      <c r="G1613" s="3">
        <f t="shared" si="70"/>
        <v>497.07648</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5376.35</v>
      </c>
      <c r="D1620" s="2">
        <v>0</v>
      </c>
      <c r="E1620" s="2">
        <v>0</v>
      </c>
      <c r="F1620" s="2">
        <v>0</v>
      </c>
      <c r="G1620" s="3">
        <f>B1620/1000*C1620</f>
        <v>209.67765</v>
      </c>
      <c r="H1620" s="3">
        <f>ABS(C1620-ROUND(C1620,0))</f>
        <v>0.3500000000003638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55021.389999999898</v>
      </c>
      <c r="D1621" s="2">
        <v>0</v>
      </c>
      <c r="E1621" s="2">
        <v>0</v>
      </c>
      <c r="F1621" s="2">
        <v>0</v>
      </c>
      <c r="G1621" s="3">
        <f t="shared" si="70"/>
        <v>2200.8555999999958</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55021.39</v>
      </c>
      <c r="D1681" s="2">
        <v>0</v>
      </c>
      <c r="E1681" s="2">
        <v>0</v>
      </c>
      <c r="F1681" s="2">
        <v>0</v>
      </c>
      <c r="G1681" s="3">
        <f t="shared" si="70"/>
        <v>5502.1390000000001</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54827.37</v>
      </c>
      <c r="D1683" s="2">
        <v>0</v>
      </c>
      <c r="E1683" s="2">
        <v>0</v>
      </c>
      <c r="F1683" s="2">
        <v>0</v>
      </c>
      <c r="G1683" s="3">
        <f t="shared" si="70"/>
        <v>5592.39174</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194.02</v>
      </c>
      <c r="D1686" s="14">
        <v>0</v>
      </c>
      <c r="E1686" s="14">
        <v>0</v>
      </c>
      <c r="F1686" s="14">
        <v>0</v>
      </c>
      <c r="G1686" s="15">
        <f t="shared" si="70"/>
        <v>20.3721</v>
      </c>
      <c r="H1686" s="15">
        <f t="shared" si="71"/>
        <v>2.0000000000010232E-2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12261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701952.61999999988</v>
      </c>
      <c r="I17" s="275">
        <f>'PR-RAS'!E6</f>
        <v>737253.55999999994</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687084.77</v>
      </c>
      <c r="I18" s="275">
        <f>'PR-RAS'!E152</f>
        <v>775049.10000000009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8827.939999999875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45638.450000000128</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873411.39999999991</v>
      </c>
      <c r="I22" s="275">
        <f>BILANCA!E7</f>
        <v>874011.16999999993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8942.75</v>
      </c>
      <c r="I23" s="275">
        <f>BILANCA!E69</f>
        <v>62636.060000000005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114.81</v>
      </c>
      <c r="I24" s="275">
        <f>BILANCA!E177</f>
        <v>55021.389999999992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882239.34</v>
      </c>
      <c r="I25" s="275">
        <f>BILANCA!E251</f>
        <v>881625.84000000008</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699463.13</v>
      </c>
      <c r="I30" s="275">
        <f>'RAS-funkcijski'!E114</f>
        <v>790467.95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699463.13</v>
      </c>
      <c r="I31" s="275">
        <f>'RAS-funkcijski'!E141</f>
        <v>790467.95</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24135.98</v>
      </c>
      <c r="I33" s="275">
        <f>'P-VRIO'!E5</f>
        <v>18679.080000000002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24135.98</v>
      </c>
      <c r="I34" s="275">
        <f>'P-VRIO'!E22</f>
        <v>1930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114.81</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55021.389999999898</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55021.39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701952.61999999988</v>
      </c>
      <c r="E6" s="60">
        <f>E7+E43+E49+E82+E106+E125+E134+E140</f>
        <v>737253.55999999994</v>
      </c>
      <c r="F6" s="45">
        <f t="shared" ref="F6:F132" si="0">IF(D6&lt;&gt;0,IF(E6/D6&gt;=100,"&gt;&gt;100",E6/D6*100),"-")</f>
        <v>105.02896335083129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605564.76</v>
      </c>
      <c r="E49" s="60">
        <f>E50+E53+E58+E61+E64+E68+E71+E74+E77</f>
        <v>639420.56999999995</v>
      </c>
      <c r="F49" s="45">
        <f t="shared" si="0"/>
        <v>105.59078272652455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589939.36</v>
      </c>
      <c r="E68" s="60">
        <f t="shared" si="11"/>
        <v>639420.56999999995</v>
      </c>
      <c r="F68" s="45">
        <f t="shared" si="0"/>
        <v>108.38750782792319</v>
      </c>
    </row>
    <row r="69" spans="1:6" ht="12.75" customHeight="1" x14ac:dyDescent="0.25">
      <c r="A69" s="63" t="s">
        <v>141</v>
      </c>
      <c r="B69" s="64" t="s">
        <v>142</v>
      </c>
      <c r="C69" s="247" t="s">
        <v>141</v>
      </c>
      <c r="D69" s="194">
        <v>585688.34</v>
      </c>
      <c r="E69" s="194">
        <v>634289.09</v>
      </c>
      <c r="F69" s="45">
        <f t="shared" si="0"/>
        <v>108.29805660805883</v>
      </c>
    </row>
    <row r="70" spans="1:6" ht="12" x14ac:dyDescent="0.25">
      <c r="A70" s="63" t="s">
        <v>143</v>
      </c>
      <c r="B70" s="64" t="s">
        <v>144</v>
      </c>
      <c r="C70" s="247" t="s">
        <v>143</v>
      </c>
      <c r="D70" s="194">
        <v>4251.0200000000004</v>
      </c>
      <c r="E70" s="194">
        <v>5131.4799999999996</v>
      </c>
      <c r="F70" s="45">
        <f t="shared" si="0"/>
        <v>120.71173506593709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15625.4</v>
      </c>
      <c r="E74" s="60">
        <f t="shared" si="13"/>
        <v>0</v>
      </c>
      <c r="F74" s="45">
        <f t="shared" si="0"/>
        <v>0</v>
      </c>
    </row>
    <row r="75" spans="1:6" ht="12.75" customHeight="1" x14ac:dyDescent="0.25">
      <c r="A75" s="63" t="s">
        <v>153</v>
      </c>
      <c r="B75" s="65" t="s">
        <v>154</v>
      </c>
      <c r="C75" s="247" t="s">
        <v>153</v>
      </c>
      <c r="D75" s="194">
        <v>15625.4</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0.08</v>
      </c>
      <c r="E82" s="60">
        <f t="shared" si="15"/>
        <v>0.1</v>
      </c>
      <c r="F82" s="45">
        <f t="shared" si="0"/>
        <v>125</v>
      </c>
    </row>
    <row r="83" spans="1:6" ht="12.75" customHeight="1" x14ac:dyDescent="0.25">
      <c r="A83" s="63">
        <v>641</v>
      </c>
      <c r="B83" s="64" t="s">
        <v>169</v>
      </c>
      <c r="C83" s="247" t="s">
        <v>170</v>
      </c>
      <c r="D83" s="60">
        <f t="shared" ref="D83:E83" si="16">SUM(D84:D90)</f>
        <v>0.08</v>
      </c>
      <c r="E83" s="60">
        <f t="shared" si="16"/>
        <v>0.1</v>
      </c>
      <c r="F83" s="45">
        <f t="shared" si="0"/>
        <v>125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0.08</v>
      </c>
      <c r="E85" s="194">
        <v>0.1</v>
      </c>
      <c r="F85" s="45">
        <f t="shared" si="0"/>
        <v>125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1480.49</v>
      </c>
      <c r="E106" s="60">
        <f>E107+E112+E120+E124</f>
        <v>3663</v>
      </c>
      <c r="F106" s="45">
        <f t="shared" si="0"/>
        <v>247.41808455308717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1480.49</v>
      </c>
      <c r="E112" s="60">
        <f t="shared" si="20"/>
        <v>3663</v>
      </c>
      <c r="F112" s="45">
        <f t="shared" si="0"/>
        <v>247.41808455308717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1480.49</v>
      </c>
      <c r="E117" s="194">
        <v>1361</v>
      </c>
      <c r="F117" s="45">
        <f t="shared" si="0"/>
        <v>91.92902349897669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v>2302</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2217.35</v>
      </c>
      <c r="E125" s="60">
        <f t="shared" si="22"/>
        <v>1566</v>
      </c>
      <c r="F125" s="45">
        <f t="shared" si="0"/>
        <v>70.624844972602432</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2217.35</v>
      </c>
      <c r="E129" s="60">
        <f t="shared" si="24"/>
        <v>1566</v>
      </c>
      <c r="F129" s="45">
        <f t="shared" si="0"/>
        <v>70.624844972602432</v>
      </c>
    </row>
    <row r="130" spans="1:6" ht="12.75" customHeight="1" x14ac:dyDescent="0.25">
      <c r="A130" s="63">
        <v>6631</v>
      </c>
      <c r="B130" s="65" t="s">
        <v>263</v>
      </c>
      <c r="C130" s="247" t="s">
        <v>264</v>
      </c>
      <c r="D130" s="194">
        <v>2217.35</v>
      </c>
      <c r="E130" s="194">
        <v>1566</v>
      </c>
      <c r="F130" s="45">
        <f t="shared" si="0"/>
        <v>70.624844972602432</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92689.94</v>
      </c>
      <c r="E134" s="60">
        <f t="shared" si="25"/>
        <v>92603.89</v>
      </c>
      <c r="F134" s="45">
        <f t="shared" ref="F134:F229" si="26">IF(D134&lt;&gt;0,IF(E134/D134&gt;=100,"&gt;&gt;100",E134/D134*100),"-")</f>
        <v>99.907163603730879</v>
      </c>
    </row>
    <row r="135" spans="1:6" ht="22.8" x14ac:dyDescent="0.25">
      <c r="A135" s="63">
        <v>671</v>
      </c>
      <c r="B135" s="182" t="s">
        <v>273</v>
      </c>
      <c r="C135" s="247" t="s">
        <v>274</v>
      </c>
      <c r="D135" s="60">
        <f t="shared" ref="D135:E135" si="27">SUM(D136:D138)</f>
        <v>92689.94</v>
      </c>
      <c r="E135" s="60">
        <f t="shared" si="27"/>
        <v>92603.89</v>
      </c>
      <c r="F135" s="45">
        <f t="shared" si="26"/>
        <v>99.907163603730879</v>
      </c>
    </row>
    <row r="136" spans="1:6" ht="12.75" customHeight="1" x14ac:dyDescent="0.25">
      <c r="A136" s="63">
        <v>6711</v>
      </c>
      <c r="B136" s="65" t="s">
        <v>275</v>
      </c>
      <c r="C136" s="247" t="s">
        <v>276</v>
      </c>
      <c r="D136" s="194">
        <v>87649.94</v>
      </c>
      <c r="E136" s="194">
        <v>83003.89</v>
      </c>
      <c r="F136" s="45">
        <f t="shared" si="26"/>
        <v>94.699311830675526</v>
      </c>
    </row>
    <row r="137" spans="1:6" ht="22.8" x14ac:dyDescent="0.25">
      <c r="A137" s="63">
        <v>6712</v>
      </c>
      <c r="B137" s="182" t="s">
        <v>277</v>
      </c>
      <c r="C137" s="247" t="s">
        <v>278</v>
      </c>
      <c r="D137" s="194">
        <v>5040</v>
      </c>
      <c r="E137" s="194">
        <v>9600</v>
      </c>
      <c r="F137" s="45">
        <f t="shared" si="26"/>
        <v>190.47619047619045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687084.77</v>
      </c>
      <c r="E152" s="60">
        <f>E153+E164+E202+E221+E230+E262+E273</f>
        <v>775049.10000000009</v>
      </c>
      <c r="F152" s="45">
        <f t="shared" si="26"/>
        <v>112.80254400050231</v>
      </c>
    </row>
    <row r="153" spans="1:6" ht="12.75" customHeight="1" x14ac:dyDescent="0.25">
      <c r="A153" s="63">
        <v>31</v>
      </c>
      <c r="B153" s="64" t="s">
        <v>308</v>
      </c>
      <c r="C153" s="247" t="s">
        <v>3</v>
      </c>
      <c r="D153" s="60">
        <f t="shared" ref="D153:E153" si="30">D154+D159+D160</f>
        <v>561353.11</v>
      </c>
      <c r="E153" s="60">
        <f t="shared" si="30"/>
        <v>665537.32000000007</v>
      </c>
      <c r="F153" s="45">
        <f t="shared" si="26"/>
        <v>118.55947854283735</v>
      </c>
    </row>
    <row r="154" spans="1:6" ht="12.75" customHeight="1" x14ac:dyDescent="0.25">
      <c r="A154" s="63">
        <v>311</v>
      </c>
      <c r="B154" s="64" t="s">
        <v>309</v>
      </c>
      <c r="C154" s="247" t="s">
        <v>310</v>
      </c>
      <c r="D154" s="60">
        <f t="shared" ref="D154:E154" si="31">SUM(D155:D158)</f>
        <v>461229.19</v>
      </c>
      <c r="E154" s="60">
        <f t="shared" si="31"/>
        <v>550923.92000000004</v>
      </c>
      <c r="F154" s="45">
        <f t="shared" si="26"/>
        <v>119.44688930030642</v>
      </c>
    </row>
    <row r="155" spans="1:6" ht="12.75" customHeight="1" x14ac:dyDescent="0.25">
      <c r="A155" s="63">
        <v>3111</v>
      </c>
      <c r="B155" s="64" t="s">
        <v>311</v>
      </c>
      <c r="C155" s="247" t="s">
        <v>312</v>
      </c>
      <c r="D155" s="194">
        <v>461229.19</v>
      </c>
      <c r="E155" s="194">
        <v>550923.92000000004</v>
      </c>
      <c r="F155" s="45">
        <f t="shared" si="26"/>
        <v>119.44688930030642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23918.05</v>
      </c>
      <c r="E159" s="194">
        <v>23361.09</v>
      </c>
      <c r="F159" s="45">
        <f t="shared" si="26"/>
        <v>97.671382073371376</v>
      </c>
    </row>
    <row r="160" spans="1:6" ht="12.75" customHeight="1" x14ac:dyDescent="0.25">
      <c r="A160" s="63">
        <v>313</v>
      </c>
      <c r="B160" s="65" t="s">
        <v>321</v>
      </c>
      <c r="C160" s="247" t="s">
        <v>322</v>
      </c>
      <c r="D160" s="60">
        <f t="shared" ref="D160:E160" si="32">SUM(D161:D163)</f>
        <v>76205.87</v>
      </c>
      <c r="E160" s="60">
        <f t="shared" si="32"/>
        <v>91252.31</v>
      </c>
      <c r="F160" s="45">
        <f t="shared" si="26"/>
        <v>119.74446325460231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76205.87</v>
      </c>
      <c r="E162" s="194">
        <v>91252.31</v>
      </c>
      <c r="F162" s="45">
        <f t="shared" si="26"/>
        <v>119.74446325460231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117956.15000000002</v>
      </c>
      <c r="E164" s="60">
        <f>E165+E170+E178+E188+E189+E194</f>
        <v>101702.01</v>
      </c>
      <c r="F164" s="45">
        <f t="shared" si="26"/>
        <v>86.220184365122094</v>
      </c>
    </row>
    <row r="165" spans="1:6" ht="12.75" customHeight="1" x14ac:dyDescent="0.25">
      <c r="A165" s="63">
        <v>321</v>
      </c>
      <c r="B165" s="64" t="s">
        <v>331</v>
      </c>
      <c r="C165" s="247" t="s">
        <v>332</v>
      </c>
      <c r="D165" s="60">
        <f t="shared" ref="D165:E165" si="33">SUM(D166:D169)</f>
        <v>21373.56</v>
      </c>
      <c r="E165" s="60">
        <f t="shared" si="33"/>
        <v>16805.830000000002</v>
      </c>
      <c r="F165" s="45">
        <f t="shared" si="26"/>
        <v>78.629063197707822</v>
      </c>
    </row>
    <row r="166" spans="1:6" ht="12.75" customHeight="1" x14ac:dyDescent="0.25">
      <c r="A166" s="63">
        <v>3211</v>
      </c>
      <c r="B166" s="64" t="s">
        <v>333</v>
      </c>
      <c r="C166" s="247" t="s">
        <v>334</v>
      </c>
      <c r="D166" s="194">
        <v>7472</v>
      </c>
      <c r="E166" s="194">
        <v>3725.95</v>
      </c>
      <c r="F166" s="45">
        <f t="shared" si="26"/>
        <v>49.865497858672377</v>
      </c>
    </row>
    <row r="167" spans="1:6" ht="12.75" customHeight="1" x14ac:dyDescent="0.25">
      <c r="A167" s="63">
        <v>3212</v>
      </c>
      <c r="B167" s="64" t="s">
        <v>335</v>
      </c>
      <c r="C167" s="247" t="s">
        <v>336</v>
      </c>
      <c r="D167" s="194">
        <v>10885.4</v>
      </c>
      <c r="E167" s="194">
        <v>12877.8</v>
      </c>
      <c r="F167" s="45">
        <f t="shared" si="26"/>
        <v>118.30341558417696</v>
      </c>
    </row>
    <row r="168" spans="1:6" ht="12.75" customHeight="1" x14ac:dyDescent="0.25">
      <c r="A168" s="63">
        <v>3213</v>
      </c>
      <c r="B168" s="64" t="s">
        <v>337</v>
      </c>
      <c r="C168" s="247" t="s">
        <v>338</v>
      </c>
      <c r="D168" s="194">
        <v>2896.06</v>
      </c>
      <c r="E168" s="194">
        <v>100</v>
      </c>
      <c r="F168" s="45">
        <f t="shared" si="26"/>
        <v>3.4529671346588122</v>
      </c>
    </row>
    <row r="169" spans="1:6" ht="12.75" customHeight="1" x14ac:dyDescent="0.25">
      <c r="A169" s="63">
        <v>3214</v>
      </c>
      <c r="B169" s="64" t="s">
        <v>339</v>
      </c>
      <c r="C169" s="247" t="s">
        <v>340</v>
      </c>
      <c r="D169" s="194">
        <v>120.1</v>
      </c>
      <c r="E169" s="194">
        <v>102.08</v>
      </c>
      <c r="F169" s="45">
        <f t="shared" si="26"/>
        <v>84.995836802664442</v>
      </c>
    </row>
    <row r="170" spans="1:6" ht="12.75" customHeight="1" x14ac:dyDescent="0.25">
      <c r="A170" s="63">
        <v>322</v>
      </c>
      <c r="B170" s="64" t="s">
        <v>341</v>
      </c>
      <c r="C170" s="247" t="s">
        <v>342</v>
      </c>
      <c r="D170" s="60">
        <f t="shared" ref="D170:E170" si="34">SUM(D171:D177)</f>
        <v>32745.019999999997</v>
      </c>
      <c r="E170" s="60">
        <f t="shared" si="34"/>
        <v>31463.200000000001</v>
      </c>
      <c r="F170" s="45">
        <f t="shared" si="26"/>
        <v>96.085450550954022</v>
      </c>
    </row>
    <row r="171" spans="1:6" ht="12.75" customHeight="1" x14ac:dyDescent="0.25">
      <c r="A171" s="63">
        <v>3221</v>
      </c>
      <c r="B171" s="64" t="s">
        <v>343</v>
      </c>
      <c r="C171" s="247" t="s">
        <v>344</v>
      </c>
      <c r="D171" s="194">
        <v>2374.71</v>
      </c>
      <c r="E171" s="194">
        <v>1819.87</v>
      </c>
      <c r="F171" s="45">
        <f t="shared" si="26"/>
        <v>76.635462856517208</v>
      </c>
    </row>
    <row r="172" spans="1:6" ht="12.75" customHeight="1" x14ac:dyDescent="0.25">
      <c r="A172" s="63">
        <v>3222</v>
      </c>
      <c r="B172" s="64" t="s">
        <v>345</v>
      </c>
      <c r="C172" s="247" t="s">
        <v>346</v>
      </c>
      <c r="D172" s="194">
        <v>20970.05</v>
      </c>
      <c r="E172" s="194">
        <v>20957.560000000001</v>
      </c>
      <c r="F172" s="45">
        <f t="shared" si="26"/>
        <v>99.940438863998907</v>
      </c>
    </row>
    <row r="173" spans="1:6" ht="12.75" customHeight="1" x14ac:dyDescent="0.25">
      <c r="A173" s="63">
        <v>3223</v>
      </c>
      <c r="B173" s="65" t="s">
        <v>347</v>
      </c>
      <c r="C173" s="247" t="s">
        <v>348</v>
      </c>
      <c r="D173" s="194">
        <v>7713.28</v>
      </c>
      <c r="E173" s="194">
        <v>6892.66</v>
      </c>
      <c r="F173" s="45">
        <f t="shared" si="26"/>
        <v>89.360946315964156</v>
      </c>
    </row>
    <row r="174" spans="1:6" ht="12.75" customHeight="1" x14ac:dyDescent="0.25">
      <c r="A174" s="63">
        <v>3224</v>
      </c>
      <c r="B174" s="65" t="s">
        <v>349</v>
      </c>
      <c r="C174" s="247" t="s">
        <v>350</v>
      </c>
      <c r="D174" s="194">
        <v>470.48</v>
      </c>
      <c r="E174" s="194">
        <v>447.37</v>
      </c>
      <c r="F174" s="45">
        <f t="shared" si="26"/>
        <v>95.087995238904938</v>
      </c>
    </row>
    <row r="175" spans="1:6" ht="12.75" customHeight="1" x14ac:dyDescent="0.25">
      <c r="A175" s="63">
        <v>3225</v>
      </c>
      <c r="B175" s="65" t="s">
        <v>351</v>
      </c>
      <c r="C175" s="247" t="s">
        <v>352</v>
      </c>
      <c r="D175" s="194">
        <v>1216.5</v>
      </c>
      <c r="E175" s="194">
        <v>1345.74</v>
      </c>
      <c r="F175" s="45">
        <f t="shared" si="26"/>
        <v>110.62392108508014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59910.000000000007</v>
      </c>
      <c r="E178" s="60">
        <f t="shared" si="35"/>
        <v>48514.689999999995</v>
      </c>
      <c r="F178" s="45">
        <f t="shared" si="26"/>
        <v>80.979285595059238</v>
      </c>
    </row>
    <row r="179" spans="1:6" ht="12.75" customHeight="1" x14ac:dyDescent="0.25">
      <c r="A179" s="63">
        <v>3231</v>
      </c>
      <c r="B179" s="65" t="s">
        <v>359</v>
      </c>
      <c r="C179" s="247" t="s">
        <v>360</v>
      </c>
      <c r="D179" s="194">
        <v>38078.83</v>
      </c>
      <c r="E179" s="194">
        <v>42124.77</v>
      </c>
      <c r="F179" s="45">
        <f t="shared" si="26"/>
        <v>110.62516889305685</v>
      </c>
    </row>
    <row r="180" spans="1:6" ht="12.75" customHeight="1" x14ac:dyDescent="0.25">
      <c r="A180" s="63">
        <v>3232</v>
      </c>
      <c r="B180" s="65" t="s">
        <v>361</v>
      </c>
      <c r="C180" s="247" t="s">
        <v>362</v>
      </c>
      <c r="D180" s="194">
        <v>14678</v>
      </c>
      <c r="E180" s="194">
        <v>1278.75</v>
      </c>
      <c r="F180" s="45">
        <f t="shared" si="26"/>
        <v>8.7120179861016478</v>
      </c>
    </row>
    <row r="181" spans="1:6" ht="12.75" customHeight="1" x14ac:dyDescent="0.25">
      <c r="A181" s="63">
        <v>3233</v>
      </c>
      <c r="B181" s="65" t="s">
        <v>363</v>
      </c>
      <c r="C181" s="247" t="s">
        <v>364</v>
      </c>
      <c r="D181" s="194">
        <v>725</v>
      </c>
      <c r="E181" s="194"/>
      <c r="F181" s="45">
        <f t="shared" si="26"/>
        <v>0</v>
      </c>
    </row>
    <row r="182" spans="1:6" ht="12.75" customHeight="1" x14ac:dyDescent="0.25">
      <c r="A182" s="63">
        <v>3234</v>
      </c>
      <c r="B182" s="65" t="s">
        <v>365</v>
      </c>
      <c r="C182" s="247" t="s">
        <v>366</v>
      </c>
      <c r="D182" s="194">
        <v>2416.2800000000002</v>
      </c>
      <c r="E182" s="194">
        <v>1894.51</v>
      </c>
      <c r="F182" s="45">
        <f t="shared" si="26"/>
        <v>78.406062211333122</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0</v>
      </c>
      <c r="E184" s="194"/>
      <c r="F184" s="45" t="str">
        <f t="shared" si="26"/>
        <v>-</v>
      </c>
    </row>
    <row r="185" spans="1:6" ht="12.75" customHeight="1" x14ac:dyDescent="0.25">
      <c r="A185" s="63">
        <v>3237</v>
      </c>
      <c r="B185" s="64" t="s">
        <v>371</v>
      </c>
      <c r="C185" s="247" t="s">
        <v>372</v>
      </c>
      <c r="D185" s="194">
        <v>125</v>
      </c>
      <c r="E185" s="194">
        <v>511.79</v>
      </c>
      <c r="F185" s="45">
        <f t="shared" si="26"/>
        <v>409.43199999999996</v>
      </c>
    </row>
    <row r="186" spans="1:6" ht="12.75" customHeight="1" x14ac:dyDescent="0.25">
      <c r="A186" s="63">
        <v>3238</v>
      </c>
      <c r="B186" s="64" t="s">
        <v>373</v>
      </c>
      <c r="C186" s="247" t="s">
        <v>374</v>
      </c>
      <c r="D186" s="194">
        <v>2311.91</v>
      </c>
      <c r="E186" s="194">
        <v>2211.02</v>
      </c>
      <c r="F186" s="45">
        <f t="shared" si="26"/>
        <v>95.636075798798402</v>
      </c>
    </row>
    <row r="187" spans="1:6" ht="12.75" customHeight="1" x14ac:dyDescent="0.25">
      <c r="A187" s="63">
        <v>3239</v>
      </c>
      <c r="B187" s="64" t="s">
        <v>375</v>
      </c>
      <c r="C187" s="247" t="s">
        <v>376</v>
      </c>
      <c r="D187" s="194">
        <v>1574.98</v>
      </c>
      <c r="E187" s="194">
        <v>493.85</v>
      </c>
      <c r="F187" s="45">
        <f t="shared" si="26"/>
        <v>31.355953726396528</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3927.5699999999997</v>
      </c>
      <c r="E194" s="60">
        <f t="shared" si="36"/>
        <v>4918.29</v>
      </c>
      <c r="F194" s="45">
        <f t="shared" si="26"/>
        <v>125.22475729267717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631.53</v>
      </c>
      <c r="E196" s="194">
        <v>516.79999999999995</v>
      </c>
      <c r="F196" s="45">
        <f t="shared" si="26"/>
        <v>81.833008724842841</v>
      </c>
    </row>
    <row r="197" spans="1:6" ht="12.75" customHeight="1" x14ac:dyDescent="0.25">
      <c r="A197" s="63">
        <v>3293</v>
      </c>
      <c r="B197" s="64" t="s">
        <v>395</v>
      </c>
      <c r="C197" s="247" t="s">
        <v>396</v>
      </c>
      <c r="D197" s="194">
        <v>884.75</v>
      </c>
      <c r="E197" s="194">
        <v>1247</v>
      </c>
      <c r="F197" s="45">
        <f t="shared" si="26"/>
        <v>140.94376942639164</v>
      </c>
    </row>
    <row r="198" spans="1:6" ht="12.75" customHeight="1" x14ac:dyDescent="0.25">
      <c r="A198" s="63">
        <v>3294</v>
      </c>
      <c r="B198" s="64" t="s">
        <v>397</v>
      </c>
      <c r="C198" s="247" t="s">
        <v>398</v>
      </c>
      <c r="D198" s="194">
        <v>108.09</v>
      </c>
      <c r="E198" s="194">
        <v>406.99</v>
      </c>
      <c r="F198" s="45">
        <f t="shared" si="26"/>
        <v>376.52881857711168</v>
      </c>
    </row>
    <row r="199" spans="1:6" ht="12.75" customHeight="1" x14ac:dyDescent="0.25">
      <c r="A199" s="63">
        <v>3295</v>
      </c>
      <c r="B199" s="64" t="s">
        <v>399</v>
      </c>
      <c r="C199" s="247" t="s">
        <v>400</v>
      </c>
      <c r="D199" s="194">
        <v>1988</v>
      </c>
      <c r="E199" s="194">
        <v>2496</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315.2</v>
      </c>
      <c r="E201" s="194">
        <v>251.5</v>
      </c>
      <c r="F201" s="45">
        <f t="shared" si="26"/>
        <v>79.790609137055839</v>
      </c>
    </row>
    <row r="202" spans="1:6" ht="12.75" customHeight="1" x14ac:dyDescent="0.25">
      <c r="A202" s="63">
        <v>34</v>
      </c>
      <c r="B202" s="183" t="s">
        <v>405</v>
      </c>
      <c r="C202" s="247" t="s">
        <v>406</v>
      </c>
      <c r="D202" s="60">
        <f t="shared" ref="D202:E202" si="37">D203+D208+D216</f>
        <v>485.46</v>
      </c>
      <c r="E202" s="60">
        <f t="shared" si="37"/>
        <v>414.65000000000003</v>
      </c>
      <c r="F202" s="45">
        <f t="shared" si="26"/>
        <v>85.413834301487256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485.46</v>
      </c>
      <c r="E216" s="60">
        <f t="shared" si="40"/>
        <v>414.65000000000003</v>
      </c>
      <c r="F216" s="45">
        <f t="shared" si="26"/>
        <v>85.413834301487256</v>
      </c>
    </row>
    <row r="217" spans="1:6" ht="12.75" customHeight="1" x14ac:dyDescent="0.25">
      <c r="A217" s="63">
        <v>3431</v>
      </c>
      <c r="B217" s="182" t="s">
        <v>435</v>
      </c>
      <c r="C217" s="247" t="s">
        <v>436</v>
      </c>
      <c r="D217" s="194">
        <v>461.92</v>
      </c>
      <c r="E217" s="194">
        <v>402.97</v>
      </c>
      <c r="F217" s="45">
        <f t="shared" si="26"/>
        <v>87.238049878766887</v>
      </c>
    </row>
    <row r="218" spans="1:6" ht="12.75" customHeight="1" x14ac:dyDescent="0.25">
      <c r="A218" s="63">
        <v>3432</v>
      </c>
      <c r="B218" s="65" t="s">
        <v>437</v>
      </c>
      <c r="C218" s="247" t="s">
        <v>438</v>
      </c>
      <c r="D218" s="194">
        <v>1.21</v>
      </c>
      <c r="E218" s="194"/>
      <c r="F218" s="45">
        <f t="shared" si="26"/>
        <v>0</v>
      </c>
    </row>
    <row r="219" spans="1:6" ht="12.75" customHeight="1" x14ac:dyDescent="0.25">
      <c r="A219" s="63">
        <v>3433</v>
      </c>
      <c r="B219" s="65" t="s">
        <v>439</v>
      </c>
      <c r="C219" s="247" t="s">
        <v>440</v>
      </c>
      <c r="D219" s="194">
        <v>1.25</v>
      </c>
      <c r="E219" s="194">
        <v>11.68</v>
      </c>
      <c r="F219" s="45">
        <f t="shared" si="26"/>
        <v>934.4</v>
      </c>
    </row>
    <row r="220" spans="1:6" ht="12.75" customHeight="1" x14ac:dyDescent="0.25">
      <c r="A220" s="63">
        <v>3434</v>
      </c>
      <c r="B220" s="65" t="s">
        <v>441</v>
      </c>
      <c r="C220" s="247" t="s">
        <v>442</v>
      </c>
      <c r="D220" s="194">
        <v>21.08</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6681.56</v>
      </c>
      <c r="E262" s="60">
        <f t="shared" si="55"/>
        <v>7181.92</v>
      </c>
      <c r="F262" s="45">
        <f t="shared" ref="F262:F268" si="56">IF(D262&lt;&gt;0,IF(E262/D262&gt;=100,"&gt;&gt;100",E262/D262*100),"-")</f>
        <v>107.48867031052627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6681.56</v>
      </c>
      <c r="E269" s="60">
        <f t="shared" si="58"/>
        <v>7181.92</v>
      </c>
      <c r="F269" s="45">
        <f t="shared" ref="F269:F272" si="59">IF(D269&lt;&gt;0,IF(E269/D269&gt;=100,"&gt;&gt;100",E269/D269*100),"-")</f>
        <v>107.48867031052627</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6681.56</v>
      </c>
      <c r="E271" s="194">
        <v>7181.92</v>
      </c>
      <c r="F271" s="45">
        <f t="shared" si="59"/>
        <v>107.48867031052627</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608.49</v>
      </c>
      <c r="E273" s="60">
        <f t="shared" si="60"/>
        <v>213.2</v>
      </c>
      <c r="F273" s="45">
        <f t="shared" ref="F273:F277" si="61">IF(D273&lt;&gt;0,IF(E273/D273&gt;=100,"&gt;&gt;100",E273/D273*100),"-")</f>
        <v>35.037551972916567</v>
      </c>
    </row>
    <row r="274" spans="1:6" ht="12.75" customHeight="1" x14ac:dyDescent="0.25">
      <c r="A274" s="63">
        <v>381</v>
      </c>
      <c r="B274" s="64" t="s">
        <v>540</v>
      </c>
      <c r="C274" s="247" t="s">
        <v>541</v>
      </c>
      <c r="D274" s="60">
        <f t="shared" ref="D274:E274" si="62">SUM(D275:D277)</f>
        <v>608.49</v>
      </c>
      <c r="E274" s="60">
        <f t="shared" si="62"/>
        <v>213.2</v>
      </c>
      <c r="F274" s="45">
        <f t="shared" si="61"/>
        <v>35.037551972916567</v>
      </c>
    </row>
    <row r="275" spans="1:6" ht="12.75" customHeight="1" x14ac:dyDescent="0.25">
      <c r="A275" s="63">
        <v>3811</v>
      </c>
      <c r="B275" s="64" t="s">
        <v>542</v>
      </c>
      <c r="C275" s="247" t="s">
        <v>543</v>
      </c>
      <c r="D275" s="194">
        <v>608.49</v>
      </c>
      <c r="E275" s="194">
        <v>213.2</v>
      </c>
      <c r="F275" s="45">
        <f t="shared" si="61"/>
        <v>35.037551972916567</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687084.77</v>
      </c>
      <c r="E299" s="60">
        <f>E152-E297+E298</f>
        <v>775049.10000000009</v>
      </c>
      <c r="F299" s="45">
        <f t="shared" si="68"/>
        <v>112.80254400050231</v>
      </c>
    </row>
    <row r="300" spans="1:6" ht="12.75" customHeight="1" x14ac:dyDescent="0.25">
      <c r="A300" s="63" t="s">
        <v>581</v>
      </c>
      <c r="B300" s="64" t="s">
        <v>592</v>
      </c>
      <c r="C300" s="247" t="s">
        <v>593</v>
      </c>
      <c r="D300" s="60">
        <f>IF(D6&gt;=D299,D6-D299,0)</f>
        <v>14867.84999999986</v>
      </c>
      <c r="E300" s="60">
        <f>IF(E6&gt;=E299,E6-E299,0)</f>
        <v>0</v>
      </c>
      <c r="F300" s="45">
        <f t="shared" si="68"/>
        <v>0</v>
      </c>
    </row>
    <row r="301" spans="1:6" ht="12.75" customHeight="1" x14ac:dyDescent="0.25">
      <c r="A301" s="63" t="s">
        <v>581</v>
      </c>
      <c r="B301" s="64" t="s">
        <v>594</v>
      </c>
      <c r="C301" s="247" t="s">
        <v>595</v>
      </c>
      <c r="D301" s="60">
        <f>IF(D299&gt;=D6,D299-D6,0)</f>
        <v>0</v>
      </c>
      <c r="E301" s="60">
        <f>IF(E299&gt;=E6,E299-E6,0)</f>
        <v>37795.540000000154</v>
      </c>
      <c r="F301" s="45" t="str">
        <f t="shared" si="68"/>
        <v>-</v>
      </c>
    </row>
    <row r="302" spans="1:6" ht="12.75" customHeight="1" x14ac:dyDescent="0.25">
      <c r="A302" s="63">
        <v>92211</v>
      </c>
      <c r="B302" s="64" t="s">
        <v>596</v>
      </c>
      <c r="C302" s="247" t="s">
        <v>597</v>
      </c>
      <c r="D302" s="194">
        <v>6650.09</v>
      </c>
      <c r="E302" s="194">
        <v>7575.94</v>
      </c>
      <c r="F302" s="45">
        <f t="shared" si="68"/>
        <v>113.9223679679523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53253.120000000003</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12378.36</v>
      </c>
      <c r="E360" s="60">
        <f t="shared" si="86"/>
        <v>15418.849999999999</v>
      </c>
      <c r="F360" s="45">
        <f t="shared" si="72"/>
        <v>124.56294694935353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7253.36</v>
      </c>
      <c r="E373" s="60">
        <f t="shared" si="90"/>
        <v>10328.849999999999</v>
      </c>
      <c r="F373" s="45">
        <f t="shared" si="72"/>
        <v>142.4009010996283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2547.4899999999998</v>
      </c>
      <c r="E379" s="60">
        <f t="shared" si="92"/>
        <v>5001.1499999999996</v>
      </c>
      <c r="F379" s="45">
        <f t="shared" si="72"/>
        <v>196.31676669977114</v>
      </c>
    </row>
    <row r="380" spans="1:6" ht="12.75" customHeight="1" x14ac:dyDescent="0.25">
      <c r="A380" s="63">
        <v>4221</v>
      </c>
      <c r="B380" s="64" t="s">
        <v>647</v>
      </c>
      <c r="C380" s="247" t="s">
        <v>739</v>
      </c>
      <c r="D380" s="194">
        <v>2277.5</v>
      </c>
      <c r="E380" s="194">
        <v>3622.5</v>
      </c>
      <c r="F380" s="45">
        <f t="shared" si="72"/>
        <v>159.05598243688254</v>
      </c>
    </row>
    <row r="381" spans="1:6" ht="12.75" customHeight="1" x14ac:dyDescent="0.25">
      <c r="A381" s="63">
        <v>4222</v>
      </c>
      <c r="B381" s="64" t="s">
        <v>740</v>
      </c>
      <c r="C381" s="247" t="s">
        <v>741</v>
      </c>
      <c r="D381" s="194">
        <v>0</v>
      </c>
      <c r="E381" s="194">
        <v>38</v>
      </c>
      <c r="F381" s="45" t="str">
        <f t="shared" si="72"/>
        <v>-</v>
      </c>
    </row>
    <row r="382" spans="1:6" ht="12.75" customHeight="1" x14ac:dyDescent="0.25">
      <c r="A382" s="63">
        <v>4223</v>
      </c>
      <c r="B382" s="64" t="s">
        <v>651</v>
      </c>
      <c r="C382" s="247" t="s">
        <v>742</v>
      </c>
      <c r="D382" s="194">
        <v>0</v>
      </c>
      <c r="E382" s="194">
        <v>1340.65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269.99</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4705.87</v>
      </c>
      <c r="E393" s="60">
        <f t="shared" si="94"/>
        <v>5327.7</v>
      </c>
      <c r="F393" s="45">
        <f t="shared" si="72"/>
        <v>113.21392218654573</v>
      </c>
    </row>
    <row r="394" spans="1:6" ht="12.75" customHeight="1" x14ac:dyDescent="0.25">
      <c r="A394" s="63">
        <v>4241</v>
      </c>
      <c r="B394" s="64" t="s">
        <v>756</v>
      </c>
      <c r="C394" s="247" t="s">
        <v>757</v>
      </c>
      <c r="D394" s="194">
        <v>4705.87</v>
      </c>
      <c r="E394" s="194">
        <v>5327.7</v>
      </c>
      <c r="F394" s="45">
        <f t="shared" si="72"/>
        <v>113.21392218654573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5125</v>
      </c>
      <c r="E412" s="60">
        <f t="shared" si="100"/>
        <v>5090</v>
      </c>
      <c r="F412" s="45">
        <f t="shared" si="72"/>
        <v>99.317073170731703</v>
      </c>
    </row>
    <row r="413" spans="1:6" ht="12.75" customHeight="1" x14ac:dyDescent="0.25">
      <c r="A413" s="63">
        <v>451</v>
      </c>
      <c r="B413" s="64" t="s">
        <v>784</v>
      </c>
      <c r="C413" s="247" t="s">
        <v>785</v>
      </c>
      <c r="D413" s="194">
        <v>5125</v>
      </c>
      <c r="E413" s="194">
        <v>5090</v>
      </c>
      <c r="F413" s="45">
        <f t="shared" si="72"/>
        <v>99.317073170731703</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12378.36</v>
      </c>
      <c r="E418" s="60">
        <f t="shared" si="102"/>
        <v>15418.849999999999</v>
      </c>
      <c r="F418" s="45">
        <f t="shared" si="72"/>
        <v>124.56294694935353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311.64</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701952.61999999988</v>
      </c>
      <c r="E422" s="60">
        <f>E6+E308</f>
        <v>737253.55999999994</v>
      </c>
      <c r="F422" s="45">
        <f t="shared" si="72"/>
        <v>105.02896335083129</v>
      </c>
    </row>
    <row r="423" spans="1:6" ht="12.75" customHeight="1" x14ac:dyDescent="0.25">
      <c r="A423" s="63" t="s">
        <v>581</v>
      </c>
      <c r="B423" s="64" t="s">
        <v>804</v>
      </c>
      <c r="C423" s="247" t="s">
        <v>805</v>
      </c>
      <c r="D423" s="60">
        <f t="shared" ref="D423:E423" si="103">D299+D360</f>
        <v>699463.13</v>
      </c>
      <c r="E423" s="60">
        <f t="shared" si="103"/>
        <v>790467.95000000007</v>
      </c>
      <c r="F423" s="45">
        <f t="shared" si="72"/>
        <v>113.01066719556756</v>
      </c>
    </row>
    <row r="424" spans="1:6" ht="12.75" customHeight="1" x14ac:dyDescent="0.25">
      <c r="A424" s="63" t="s">
        <v>581</v>
      </c>
      <c r="B424" s="64" t="s">
        <v>806</v>
      </c>
      <c r="C424" s="247" t="s">
        <v>807</v>
      </c>
      <c r="D424" s="60">
        <f t="shared" ref="D424:E424" si="104">IF(D422&gt;=D423,D422-D423,0)</f>
        <v>2489.4899999998743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53214.39000000013</v>
      </c>
      <c r="F425" s="45" t="str">
        <f t="shared" si="72"/>
        <v>-</v>
      </c>
    </row>
    <row r="426" spans="1:6" ht="12.75" customHeight="1" x14ac:dyDescent="0.25">
      <c r="A426" s="251" t="s">
        <v>810</v>
      </c>
      <c r="B426" s="183" t="s">
        <v>811</v>
      </c>
      <c r="C426" s="252" t="s">
        <v>812</v>
      </c>
      <c r="D426" s="60">
        <f t="shared" ref="D426:E426" si="106">IF(D302-D303+D419-D420&gt;=0,D302-D303+D419-D420,0)</f>
        <v>6338.45</v>
      </c>
      <c r="E426" s="60">
        <f t="shared" si="106"/>
        <v>7575.94</v>
      </c>
      <c r="F426" s="45">
        <f t="shared" si="72"/>
        <v>119.5235428219833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53253.120000000003</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701952.61999999988</v>
      </c>
      <c r="E643" s="60">
        <f>E422+E430</f>
        <v>737253.55999999994</v>
      </c>
      <c r="F643" s="45">
        <f t="shared" si="109"/>
        <v>105.02896335083129</v>
      </c>
    </row>
    <row r="644" spans="1:6" ht="12.75" customHeight="1" x14ac:dyDescent="0.25">
      <c r="A644" s="63" t="s">
        <v>581</v>
      </c>
      <c r="B644" s="64" t="s">
        <v>1237</v>
      </c>
      <c r="C644" s="247" t="s">
        <v>1238</v>
      </c>
      <c r="D644" s="60">
        <f>D423+D535</f>
        <v>699463.13</v>
      </c>
      <c r="E644" s="60">
        <f>E423+E535</f>
        <v>790467.95000000007</v>
      </c>
      <c r="F644" s="45">
        <f t="shared" si="109"/>
        <v>113.01066719556756</v>
      </c>
    </row>
    <row r="645" spans="1:6" ht="12.75" customHeight="1" x14ac:dyDescent="0.25">
      <c r="A645" s="63" t="s">
        <v>581</v>
      </c>
      <c r="B645" s="64" t="s">
        <v>1239</v>
      </c>
      <c r="C645" s="247" t="s">
        <v>1240</v>
      </c>
      <c r="D645" s="60">
        <f t="shared" ref="D645:E645" si="163">IF(D643&gt;=D644,D643-D644,0)</f>
        <v>2489.4899999998743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53214.39000000013</v>
      </c>
      <c r="F646" s="45" t="str">
        <f t="shared" si="109"/>
        <v>-</v>
      </c>
    </row>
    <row r="647" spans="1:6" ht="22.8" x14ac:dyDescent="0.25">
      <c r="A647" s="251" t="s">
        <v>1243</v>
      </c>
      <c r="B647" s="64" t="s">
        <v>1244</v>
      </c>
      <c r="C647" s="252" t="s">
        <v>1243</v>
      </c>
      <c r="D647" s="60">
        <f>IF(D426-D427+D641-D642&gt;=0,D426-D427+D641-D642,0)</f>
        <v>6338.45</v>
      </c>
      <c r="E647" s="60">
        <f>IF(E426-E427+E641-E642&gt;=0,E426-E427+E641-E642,0)</f>
        <v>7575.94</v>
      </c>
      <c r="F647" s="45">
        <f t="shared" si="109"/>
        <v>119.5235428219833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8827.939999999875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45638.450000000128</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6338.45</v>
      </c>
      <c r="E653" s="194">
        <v>8942.73</v>
      </c>
      <c r="F653" s="45">
        <f t="shared" ref="F653:F740" si="167">IF(D653&lt;&gt;0,IF(E653/D653&gt;=100,"&gt;&gt;100",E653/D653*100),"-")</f>
        <v>141.08701654189903</v>
      </c>
    </row>
    <row r="654" spans="1:6" ht="12.75" customHeight="1" x14ac:dyDescent="0.25">
      <c r="A654" s="63" t="s">
        <v>1256</v>
      </c>
      <c r="B654" s="64" t="s">
        <v>1257</v>
      </c>
      <c r="C654" s="247" t="s">
        <v>1256</v>
      </c>
      <c r="D654" s="194">
        <v>136948.18</v>
      </c>
      <c r="E654" s="194">
        <v>122157.78</v>
      </c>
      <c r="F654" s="45">
        <f t="shared" si="167"/>
        <v>89.200002511899029</v>
      </c>
    </row>
    <row r="655" spans="1:6" ht="12.75" customHeight="1" x14ac:dyDescent="0.25">
      <c r="A655" s="63" t="s">
        <v>1258</v>
      </c>
      <c r="B655" s="64" t="s">
        <v>1259</v>
      </c>
      <c r="C655" s="247" t="s">
        <v>1258</v>
      </c>
      <c r="D655" s="194">
        <v>134343.9</v>
      </c>
      <c r="E655" s="194">
        <v>121717.59</v>
      </c>
      <c r="F655" s="45">
        <f t="shared" si="167"/>
        <v>90.601501072992519</v>
      </c>
    </row>
    <row r="656" spans="1:6" ht="22.8" x14ac:dyDescent="0.25">
      <c r="A656" s="63">
        <v>11</v>
      </c>
      <c r="B656" s="64" t="s">
        <v>1260</v>
      </c>
      <c r="C656" s="247" t="s">
        <v>1261</v>
      </c>
      <c r="D656" s="60">
        <f t="shared" ref="D656:E656" si="168">+D653+D654-D655</f>
        <v>8942.7300000000105</v>
      </c>
      <c r="E656" s="60">
        <f t="shared" si="168"/>
        <v>9382.9200000000128</v>
      </c>
      <c r="F656" s="45">
        <f t="shared" si="167"/>
        <v>104.92232237806579</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30</v>
      </c>
      <c r="E658" s="253">
        <v>28</v>
      </c>
      <c r="F658" s="45">
        <f t="shared" si="167"/>
        <v>93.333333333333329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30</v>
      </c>
      <c r="E660" s="253">
        <v>28</v>
      </c>
      <c r="F660" s="45">
        <f t="shared" si="167"/>
        <v>93.333333333333329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584436.34</v>
      </c>
      <c r="E683" s="192">
        <v>634289.09</v>
      </c>
      <c r="F683" s="71">
        <f t="shared" si="167"/>
        <v>108.53005649854011</v>
      </c>
    </row>
    <row r="684" spans="1:6" ht="22.8" x14ac:dyDescent="0.25">
      <c r="A684" s="70">
        <v>63613</v>
      </c>
      <c r="B684" s="182" t="s">
        <v>1317</v>
      </c>
      <c r="C684" s="278" t="s">
        <v>1318</v>
      </c>
      <c r="D684" s="192">
        <v>1252</v>
      </c>
      <c r="E684" s="192">
        <v>0</v>
      </c>
      <c r="F684" s="71">
        <f t="shared" si="167"/>
        <v>0</v>
      </c>
    </row>
    <row r="685" spans="1:6" ht="22.8" x14ac:dyDescent="0.25">
      <c r="A685" s="63">
        <v>63622</v>
      </c>
      <c r="B685" s="244" t="s">
        <v>1319</v>
      </c>
      <c r="C685" s="247" t="s">
        <v>1320</v>
      </c>
      <c r="D685" s="194">
        <v>4251.0200000000004</v>
      </c>
      <c r="E685" s="194">
        <v>5131.4799999999996</v>
      </c>
      <c r="F685" s="45">
        <f t="shared" si="167"/>
        <v>120.71173506593709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15625.4</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c r="F733" s="71">
        <f t="shared" si="167"/>
        <v>0</v>
      </c>
    </row>
    <row r="734" spans="1:6" ht="12.75" customHeight="1" x14ac:dyDescent="0.25">
      <c r="A734" s="70">
        <v>32121</v>
      </c>
      <c r="B734" s="65" t="s">
        <v>1397</v>
      </c>
      <c r="C734" s="278" t="s">
        <v>1398</v>
      </c>
      <c r="D734" s="192">
        <v>10885.4</v>
      </c>
      <c r="E734" s="192">
        <v>12877.8</v>
      </c>
      <c r="F734" s="71">
        <f t="shared" si="167"/>
        <v>118.30341558417696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424.82</v>
      </c>
      <c r="E742" s="192">
        <v>370</v>
      </c>
      <c r="F742" s="71">
        <f t="shared" si="169"/>
        <v>87.095711124711642</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6681.56</v>
      </c>
      <c r="E855" s="194">
        <v>7181.92</v>
      </c>
      <c r="F855" s="45">
        <f t="shared" si="169"/>
        <v>107.48867031052627</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 zoomScaleNormal="100" workbookViewId="0">
      <selection activeCell="E309" sqref="E30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882354.14999999991</v>
      </c>
      <c r="E6" s="180">
        <f t="shared" si="0"/>
        <v>936647.23</v>
      </c>
      <c r="F6" s="181">
        <f t="shared" ref="F6:F298" si="1">IF(D6&gt;0,IF(E6/D6&gt;=100,"&gt;&gt;100",E6/D6*100),"-")</f>
        <v>106.15320730343933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873411.39999999991</v>
      </c>
      <c r="E7" s="79">
        <f t="shared" si="2"/>
        <v>874011.16999999993</v>
      </c>
      <c r="F7" s="71">
        <f t="shared" si="1"/>
        <v>100.06866981585081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387.68</v>
      </c>
      <c r="E8" s="79">
        <f>E9+E10-E11</f>
        <v>387.68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387.68</v>
      </c>
      <c r="E9" s="192">
        <v>387.68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873023.71999999986</v>
      </c>
      <c r="E12" s="79">
        <f t="shared" si="3"/>
        <v>873623.48999999987</v>
      </c>
      <c r="F12" s="71">
        <f t="shared" si="1"/>
        <v>100.06870030976935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726182.55999999982</v>
      </c>
      <c r="E13" s="79">
        <f t="shared" si="4"/>
        <v>716092.37999999989</v>
      </c>
      <c r="F13" s="71">
        <f t="shared" si="1"/>
        <v>98.610517443437374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1219539.3799999999</v>
      </c>
      <c r="E15" s="192">
        <v>1224629.3799999999</v>
      </c>
      <c r="F15" s="71">
        <f t="shared" si="1"/>
        <v>100.41737069613939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493356.82</v>
      </c>
      <c r="E18" s="192">
        <v>508537</v>
      </c>
      <c r="F18" s="71">
        <f t="shared" si="1"/>
        <v>103.07691702731503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134698</v>
      </c>
      <c r="E19" s="79">
        <f t="shared" si="5"/>
        <v>140060.24999999997</v>
      </c>
      <c r="F19" s="71">
        <f t="shared" si="1"/>
        <v>103.98094255297032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134691.59</v>
      </c>
      <c r="E20" s="192">
        <v>139314.09</v>
      </c>
      <c r="F20" s="71">
        <f t="shared" si="1"/>
        <v>103.43191434595136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9370.76</v>
      </c>
      <c r="E21" s="192">
        <v>9479.76</v>
      </c>
      <c r="F21" s="71">
        <f t="shared" si="1"/>
        <v>101.16319273996986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40400.550000000003</v>
      </c>
      <c r="E22" s="192">
        <v>42600.2</v>
      </c>
      <c r="F22" s="71">
        <f t="shared" si="1"/>
        <v>105.44460409573631</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635.21</v>
      </c>
      <c r="E23" s="192">
        <v>635.21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1015.33</v>
      </c>
      <c r="E25" s="192">
        <v>1015.33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51415.44</v>
      </c>
      <c r="E28" s="192">
        <v>52984.34</v>
      </c>
      <c r="F28" s="71">
        <f t="shared" si="1"/>
        <v>103.05141801762272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12143.16</v>
      </c>
      <c r="E35" s="79">
        <f t="shared" si="7"/>
        <v>17470.86</v>
      </c>
      <c r="F35" s="71">
        <f t="shared" si="1"/>
        <v>143.87408219936162</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23835.86</v>
      </c>
      <c r="E36" s="192">
        <v>29163.56</v>
      </c>
      <c r="F36" s="71">
        <f t="shared" si="1"/>
        <v>122.3516164300344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11692.7</v>
      </c>
      <c r="E40" s="192">
        <v>11692.7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3145.11</v>
      </c>
      <c r="E54" s="192">
        <v>4490.8500000000004</v>
      </c>
      <c r="F54" s="71">
        <f t="shared" si="1"/>
        <v>142.78832854812711</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3145.11</v>
      </c>
      <c r="E55" s="192">
        <v>4490.8500000000004</v>
      </c>
      <c r="F55" s="71">
        <f t="shared" si="1"/>
        <v>142.78832854812711</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8942.75</v>
      </c>
      <c r="E69" s="79">
        <f>E70+E82+E88+E119+E135+E147+E165+E171</f>
        <v>62636.060000000005</v>
      </c>
      <c r="F69" s="71">
        <f t="shared" si="1"/>
        <v>700.41161835006017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8942.73</v>
      </c>
      <c r="E70" s="79">
        <f t="shared" si="12"/>
        <v>9382.92</v>
      </c>
      <c r="F70" s="71">
        <f t="shared" si="1"/>
        <v>104.92232237806576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8942.73</v>
      </c>
      <c r="E71" s="79">
        <f t="shared" si="13"/>
        <v>9382.92</v>
      </c>
      <c r="F71" s="71">
        <f t="shared" si="1"/>
        <v>104.92232237806576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8942.73</v>
      </c>
      <c r="E73" s="192">
        <v>9382.92</v>
      </c>
      <c r="F73" s="71">
        <f t="shared" si="1"/>
        <v>104.92232237806576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0.02</v>
      </c>
      <c r="E82" s="79">
        <f>SUM(E83:E85)-E86+E87</f>
        <v>0.02</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0.02</v>
      </c>
      <c r="E87" s="192">
        <v>0.02</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53253.120000000003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53253.120000000003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53253.120000000003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882354.15</v>
      </c>
      <c r="E176" s="79">
        <f>E177+E251</f>
        <v>936647.2300000001</v>
      </c>
      <c r="F176" s="71">
        <f t="shared" si="1"/>
        <v>106.15320730343933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114.81</v>
      </c>
      <c r="E177" s="79">
        <f>E178+E197+E203+E219+E247+E248</f>
        <v>55021.389999999992</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0.02</v>
      </c>
      <c r="E178" s="79">
        <f>SUM(E179:E181)+E185+E186+SUM(E194:E196)</f>
        <v>54827.369999999995</v>
      </c>
      <c r="F178" s="71" t="str">
        <f t="shared" si="1"/>
        <v>&gt;&gt;100</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0</v>
      </c>
      <c r="E179" s="192">
        <v>51347.6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0</v>
      </c>
      <c r="E180" s="192">
        <v>3479.77</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114.79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114.79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194.02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882239.34</v>
      </c>
      <c r="E251" s="79">
        <f>+E252+E255-E264+E274+E291</f>
        <v>881625.84000000008</v>
      </c>
      <c r="F251" s="71">
        <f t="shared" si="1"/>
        <v>99.9304610469989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873411.4</v>
      </c>
      <c r="E252" s="79">
        <f>E253-E254</f>
        <v>874011.17</v>
      </c>
      <c r="F252" s="71">
        <f t="shared" si="1"/>
        <v>100.06866981585081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873411.4</v>
      </c>
      <c r="E253" s="192">
        <v>874011.17</v>
      </c>
      <c r="F253" s="71">
        <f t="shared" si="1"/>
        <v>100.06866981585081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8827.94</v>
      </c>
      <c r="E255" s="79">
        <f>E256-E260</f>
        <v>-45638.45</v>
      </c>
      <c r="F255" s="71">
        <f t="shared" si="1"/>
        <v>-516.97734692351776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8827.94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8827.94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45638.45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45638.45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53253.120000000003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53253.120000000003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53253.120000000003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53253.120000000003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0.02</v>
      </c>
      <c r="E308" s="192">
        <v>0.02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0.02</v>
      </c>
      <c r="E337" s="192">
        <v>54827.37</v>
      </c>
      <c r="F337" s="71" t="str">
        <f t="shared" si="43"/>
        <v>&gt;&gt;100</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114.79</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194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699463.13</v>
      </c>
      <c r="E114" s="60">
        <f t="shared" si="22"/>
        <v>790467.95</v>
      </c>
      <c r="F114" s="45">
        <f t="shared" si="1"/>
        <v>113.01066719556754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699463.13</v>
      </c>
      <c r="E115" s="60">
        <f t="shared" si="23"/>
        <v>790467.95</v>
      </c>
      <c r="F115" s="45">
        <f t="shared" si="1"/>
        <v>113.01066719556754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699463.13</v>
      </c>
      <c r="E117" s="194">
        <v>790467.95</v>
      </c>
      <c r="F117" s="45">
        <f t="shared" si="1"/>
        <v>113.01066719556754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699463.13</v>
      </c>
      <c r="E141" s="81">
        <f t="shared" si="28"/>
        <v>790467.95</v>
      </c>
      <c r="F141" s="61">
        <f t="shared" si="1"/>
        <v>113.01066719556754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H19" sqref="H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24135.98</v>
      </c>
      <c r="E5" s="82">
        <f t="shared" si="0"/>
        <v>18679.080000000002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16749.080000000002</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16749.080000000002</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16749.080000000002</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24135.98</v>
      </c>
      <c r="E22" s="83">
        <f t="shared" si="3"/>
        <v>1930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24135.98</v>
      </c>
      <c r="E23" s="83">
        <f t="shared" si="4"/>
        <v>1930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24135.98</v>
      </c>
      <c r="E25" s="195">
        <v>1930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1" sqref="D11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114.81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793912.45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772923.23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666076.76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99036.7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414.65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7181.92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213.2</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15418.85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5570.37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739005.87000000011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718095.88000000012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614729.16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95556.93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414.65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7181.92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213.2</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15533.64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5376.35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55021.389999999898</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55021.39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54827.37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194.02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12261</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8</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cp:lastModifiedBy>
  <cp:lastPrinted>2026-01-30T12:55:59Z</cp:lastPrinted>
  <dcterms:created xsi:type="dcterms:W3CDTF">2022-04-01T05:14:30Z</dcterms:created>
  <dcterms:modified xsi:type="dcterms:W3CDTF">2026-01-31T14:49:30Z</dcterms:modified>
</cp:coreProperties>
</file>